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lgorzata.lenart\Desktop\Fotowoltaika\"/>
    </mc:Choice>
  </mc:AlternateContent>
  <bookViews>
    <workbookView xWindow="0" yWindow="0" windowWidth="28800" windowHeight="11835"/>
  </bookViews>
  <sheets>
    <sheet name="Arkusz1" sheetId="21" r:id="rId1"/>
    <sheet name="Podsumowanie" sheetId="1" r:id="rId2"/>
    <sheet name="Abramowice Prywatne" sheetId="2" r:id="rId3"/>
    <sheet name="Abramowice Kościelne" sheetId="22" r:id="rId4"/>
    <sheet name="Ćmiłów" sheetId="3" r:id="rId5"/>
    <sheet name="Dominów" sheetId="4" r:id="rId6"/>
    <sheet name="Głusk" sheetId="5" r:id="rId7"/>
    <sheet name="Głuszczyzna" sheetId="6" r:id="rId8"/>
    <sheet name="Kalinówka" sheetId="7" r:id="rId9"/>
    <sheet name="Kazimierzówka" sheetId="8" r:id="rId10"/>
    <sheet name="Klinówka" sheetId="9" r:id="rId11"/>
    <sheet name="Kliny" sheetId="10" r:id="rId12"/>
    <sheet name="Kolonia Prawiedniki" sheetId="11" r:id="rId13"/>
    <sheet name="Majdan Mętowski" sheetId="12" r:id="rId14"/>
    <sheet name="Mętów" sheetId="13" r:id="rId15"/>
    <sheet name="Nowiny" sheetId="14" r:id="rId16"/>
    <sheet name="Prawiedniki" sheetId="15" r:id="rId17"/>
    <sheet name="Prawiedniki Kolonia" sheetId="16" r:id="rId18"/>
    <sheet name="Wilczepole" sheetId="17" r:id="rId19"/>
    <sheet name="Wilczepole Kolonia" sheetId="18" r:id="rId20"/>
    <sheet name="Wólka Abramowicka" sheetId="19" r:id="rId21"/>
    <sheet name="Żabia Wola" sheetId="20" r:id="rId2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2" l="1"/>
  <c r="J12" i="22"/>
  <c r="I12" i="22" s="1"/>
  <c r="H12" i="22"/>
  <c r="G12" i="22"/>
  <c r="K12" i="22" l="1"/>
  <c r="J12" i="2"/>
  <c r="D13" i="20"/>
  <c r="J12" i="20"/>
  <c r="K12" i="20" s="1"/>
  <c r="H12" i="20"/>
  <c r="G12" i="20"/>
  <c r="D13" i="19"/>
  <c r="J12" i="19"/>
  <c r="I12" i="19" s="1"/>
  <c r="H12" i="19"/>
  <c r="G12" i="19"/>
  <c r="D15" i="18"/>
  <c r="J14" i="18"/>
  <c r="K14" i="18" s="1"/>
  <c r="I14" i="18"/>
  <c r="H14" i="18"/>
  <c r="G14" i="18"/>
  <c r="J13" i="18"/>
  <c r="K13" i="18" s="1"/>
  <c r="H13" i="18"/>
  <c r="G13" i="18"/>
  <c r="J12" i="18"/>
  <c r="K12" i="18" s="1"/>
  <c r="H12" i="18"/>
  <c r="G12" i="18"/>
  <c r="J17" i="17"/>
  <c r="I17" i="17" s="1"/>
  <c r="H17" i="17"/>
  <c r="G17" i="17"/>
  <c r="J15" i="17"/>
  <c r="I15" i="17" s="1"/>
  <c r="H15" i="17"/>
  <c r="G15" i="17"/>
  <c r="J14" i="17"/>
  <c r="K14" i="17" s="1"/>
  <c r="H14" i="17"/>
  <c r="G14" i="17"/>
  <c r="J13" i="17"/>
  <c r="I13" i="17"/>
  <c r="H13" i="17"/>
  <c r="G13" i="17"/>
  <c r="D18" i="17"/>
  <c r="J16" i="17"/>
  <c r="I16" i="17" s="1"/>
  <c r="H16" i="17"/>
  <c r="G16" i="17"/>
  <c r="D16" i="16"/>
  <c r="J15" i="16"/>
  <c r="K15" i="16" s="1"/>
  <c r="H15" i="16"/>
  <c r="G15" i="16"/>
  <c r="J14" i="16"/>
  <c r="K14" i="16" s="1"/>
  <c r="I14" i="16"/>
  <c r="H14" i="16"/>
  <c r="G14" i="16"/>
  <c r="J13" i="16"/>
  <c r="I13" i="16" s="1"/>
  <c r="H13" i="16"/>
  <c r="G13" i="16"/>
  <c r="D17" i="15"/>
  <c r="J16" i="15"/>
  <c r="K16" i="15" s="1"/>
  <c r="H16" i="15"/>
  <c r="G16" i="15"/>
  <c r="J15" i="15"/>
  <c r="K15" i="15" s="1"/>
  <c r="I15" i="15"/>
  <c r="H15" i="15"/>
  <c r="G15" i="15"/>
  <c r="J14" i="15"/>
  <c r="K14" i="15" s="1"/>
  <c r="H14" i="15"/>
  <c r="G14" i="15"/>
  <c r="J13" i="15"/>
  <c r="K13" i="15" s="1"/>
  <c r="I13" i="15"/>
  <c r="H13" i="15"/>
  <c r="G13" i="15"/>
  <c r="G13" i="14"/>
  <c r="H13" i="14"/>
  <c r="J13" i="14"/>
  <c r="I13" i="14" s="1"/>
  <c r="G14" i="14"/>
  <c r="H14" i="14"/>
  <c r="I14" i="14"/>
  <c r="J14" i="14"/>
  <c r="K14" i="14"/>
  <c r="D15" i="14"/>
  <c r="D16" i="13"/>
  <c r="K15" i="13"/>
  <c r="J15" i="13"/>
  <c r="I15" i="13"/>
  <c r="H15" i="13"/>
  <c r="G15" i="13"/>
  <c r="J14" i="13"/>
  <c r="K14" i="13" s="1"/>
  <c r="I14" i="13"/>
  <c r="H14" i="13"/>
  <c r="G14" i="13"/>
  <c r="J13" i="13"/>
  <c r="K13" i="13" s="1"/>
  <c r="H13" i="13"/>
  <c r="G13" i="13"/>
  <c r="J14" i="12"/>
  <c r="K14" i="12" s="1"/>
  <c r="D16" i="12"/>
  <c r="J15" i="12"/>
  <c r="I15" i="12" s="1"/>
  <c r="H15" i="12"/>
  <c r="G15" i="12"/>
  <c r="H14" i="12"/>
  <c r="G14" i="12"/>
  <c r="J13" i="12"/>
  <c r="K13" i="12" s="1"/>
  <c r="H13" i="12"/>
  <c r="G13" i="12"/>
  <c r="K12" i="11"/>
  <c r="J12" i="11"/>
  <c r="I12" i="11" s="1"/>
  <c r="H12" i="11"/>
  <c r="G12" i="11"/>
  <c r="D13" i="11"/>
  <c r="D16" i="10"/>
  <c r="J15" i="10"/>
  <c r="K15" i="10" s="1"/>
  <c r="H15" i="10"/>
  <c r="G15" i="10"/>
  <c r="J14" i="10"/>
  <c r="I14" i="10" s="1"/>
  <c r="H14" i="10"/>
  <c r="G14" i="10"/>
  <c r="J13" i="10"/>
  <c r="K13" i="10" s="1"/>
  <c r="I13" i="10"/>
  <c r="H13" i="10"/>
  <c r="G13" i="10"/>
  <c r="K12" i="9"/>
  <c r="J12" i="9"/>
  <c r="I12" i="9"/>
  <c r="H12" i="9"/>
  <c r="G12" i="9"/>
  <c r="D13" i="9"/>
  <c r="D16" i="8"/>
  <c r="J15" i="8"/>
  <c r="K15" i="8" s="1"/>
  <c r="H15" i="8"/>
  <c r="G15" i="8"/>
  <c r="J14" i="8"/>
  <c r="I14" i="8" s="1"/>
  <c r="H14" i="8"/>
  <c r="G14" i="8"/>
  <c r="J13" i="8"/>
  <c r="K13" i="8" s="1"/>
  <c r="H13" i="8"/>
  <c r="G13" i="8"/>
  <c r="J12" i="8"/>
  <c r="K12" i="8" s="1"/>
  <c r="I12" i="8"/>
  <c r="H12" i="8"/>
  <c r="G12" i="8"/>
  <c r="J18" i="7"/>
  <c r="I18" i="7" s="1"/>
  <c r="H18" i="7"/>
  <c r="G18" i="7"/>
  <c r="K17" i="7"/>
  <c r="J17" i="7"/>
  <c r="I17" i="7" s="1"/>
  <c r="H17" i="7"/>
  <c r="G17" i="7"/>
  <c r="K16" i="7"/>
  <c r="D19" i="7"/>
  <c r="I16" i="7"/>
  <c r="H16" i="7"/>
  <c r="G16" i="7"/>
  <c r="J15" i="7"/>
  <c r="I15" i="7" s="1"/>
  <c r="H15" i="7"/>
  <c r="G15" i="7"/>
  <c r="J14" i="7"/>
  <c r="K14" i="7" s="1"/>
  <c r="I14" i="7"/>
  <c r="H14" i="7"/>
  <c r="G14" i="7"/>
  <c r="J13" i="7"/>
  <c r="K13" i="7" s="1"/>
  <c r="I13" i="7"/>
  <c r="H13" i="7"/>
  <c r="G13" i="7"/>
  <c r="J12" i="7"/>
  <c r="I12" i="7" s="1"/>
  <c r="H12" i="7"/>
  <c r="G12" i="7"/>
  <c r="D15" i="6"/>
  <c r="K13" i="6"/>
  <c r="K14" i="6"/>
  <c r="K12" i="6"/>
  <c r="J14" i="6"/>
  <c r="I14" i="6" s="1"/>
  <c r="H14" i="6"/>
  <c r="G14" i="6"/>
  <c r="J13" i="6"/>
  <c r="I13" i="6" s="1"/>
  <c r="H13" i="6"/>
  <c r="G13" i="6"/>
  <c r="J12" i="6"/>
  <c r="I12" i="6" s="1"/>
  <c r="H12" i="6"/>
  <c r="G12" i="6"/>
  <c r="E13" i="5"/>
  <c r="L12" i="5"/>
  <c r="K12" i="5"/>
  <c r="J12" i="5"/>
  <c r="I12" i="5"/>
  <c r="H12" i="5"/>
  <c r="D17" i="3"/>
  <c r="D17" i="4"/>
  <c r="K16" i="4"/>
  <c r="J16" i="4"/>
  <c r="I16" i="4" s="1"/>
  <c r="H16" i="4"/>
  <c r="G16" i="4"/>
  <c r="J15" i="4"/>
  <c r="K15" i="4" s="1"/>
  <c r="I15" i="4"/>
  <c r="H15" i="4"/>
  <c r="G15" i="4"/>
  <c r="K14" i="4"/>
  <c r="I14" i="4"/>
  <c r="H14" i="4"/>
  <c r="G14" i="4"/>
  <c r="J13" i="4"/>
  <c r="K13" i="4" s="1"/>
  <c r="I13" i="4"/>
  <c r="H13" i="4"/>
  <c r="G13" i="4"/>
  <c r="J12" i="4"/>
  <c r="K12" i="4" s="1"/>
  <c r="H12" i="4"/>
  <c r="G12" i="4"/>
  <c r="K13" i="2"/>
  <c r="K14" i="2"/>
  <c r="K15" i="2"/>
  <c r="K12" i="2"/>
  <c r="J13" i="2"/>
  <c r="I13" i="2" s="1"/>
  <c r="K14" i="3"/>
  <c r="K15" i="3"/>
  <c r="K16" i="3"/>
  <c r="K13" i="3"/>
  <c r="I13" i="3"/>
  <c r="H13" i="3"/>
  <c r="G13" i="3"/>
  <c r="J16" i="3"/>
  <c r="I16" i="3" s="1"/>
  <c r="H16" i="3"/>
  <c r="G16" i="3"/>
  <c r="J15" i="3"/>
  <c r="I15" i="3" s="1"/>
  <c r="H15" i="3"/>
  <c r="G15" i="3"/>
  <c r="J14" i="3"/>
  <c r="I14" i="3" s="1"/>
  <c r="H14" i="3"/>
  <c r="G14" i="3"/>
  <c r="D16" i="2"/>
  <c r="J15" i="2"/>
  <c r="I15" i="2" s="1"/>
  <c r="H15" i="2"/>
  <c r="G15" i="2"/>
  <c r="J14" i="2"/>
  <c r="I14" i="2" s="1"/>
  <c r="H14" i="2"/>
  <c r="G14" i="2"/>
  <c r="H13" i="2"/>
  <c r="G13" i="2"/>
  <c r="I12" i="2"/>
  <c r="H12" i="2"/>
  <c r="G12" i="2"/>
  <c r="I12" i="20" l="1"/>
  <c r="K12" i="19"/>
  <c r="I13" i="18"/>
  <c r="I12" i="18"/>
  <c r="K17" i="17"/>
  <c r="K15" i="17"/>
  <c r="I14" i="17"/>
  <c r="K13" i="17"/>
  <c r="K16" i="17"/>
  <c r="I15" i="16"/>
  <c r="K13" i="16"/>
  <c r="I14" i="15"/>
  <c r="I16" i="15"/>
  <c r="K13" i="14"/>
  <c r="I13" i="13"/>
  <c r="K15" i="12"/>
  <c r="I14" i="12"/>
  <c r="I13" i="12"/>
  <c r="I15" i="10"/>
  <c r="K14" i="10"/>
  <c r="I15" i="8"/>
  <c r="I13" i="8"/>
  <c r="K14" i="8"/>
  <c r="K18" i="7"/>
  <c r="K15" i="7"/>
  <c r="K12" i="7"/>
  <c r="I12" i="4"/>
  <c r="J26" i="1"/>
  <c r="J27" i="1"/>
  <c r="J28" i="1"/>
  <c r="J33" i="1"/>
  <c r="J35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2" i="1"/>
  <c r="H24" i="1"/>
  <c r="H26" i="1"/>
  <c r="H27" i="1"/>
  <c r="H28" i="1"/>
  <c r="H33" i="1"/>
  <c r="H34" i="1"/>
  <c r="H35" i="1"/>
  <c r="I23" i="1"/>
  <c r="J23" i="1" s="1"/>
  <c r="G23" i="1"/>
  <c r="I22" i="1"/>
  <c r="J22" i="1" s="1"/>
  <c r="I25" i="1"/>
  <c r="H25" i="1" s="1"/>
  <c r="I24" i="1"/>
  <c r="G26" i="1"/>
  <c r="G27" i="1"/>
  <c r="G25" i="1"/>
  <c r="I31" i="1"/>
  <c r="H31" i="1" s="1"/>
  <c r="I30" i="1"/>
  <c r="J30" i="1" s="1"/>
  <c r="I29" i="1"/>
  <c r="H29" i="1" s="1"/>
  <c r="G30" i="1"/>
  <c r="I32" i="1"/>
  <c r="H32" i="1" s="1"/>
  <c r="I34" i="1"/>
  <c r="J34" i="1" s="1"/>
  <c r="G34" i="1"/>
  <c r="G33" i="1"/>
  <c r="C39" i="1"/>
  <c r="I37" i="1"/>
  <c r="J37" i="1" s="1"/>
  <c r="I36" i="1"/>
  <c r="H36" i="1" s="1"/>
  <c r="G37" i="1"/>
  <c r="I38" i="1"/>
  <c r="J38" i="1" s="1"/>
  <c r="H38" i="1" l="1"/>
  <c r="H30" i="1"/>
  <c r="H22" i="1"/>
  <c r="H37" i="1"/>
  <c r="H23" i="1"/>
  <c r="G38" i="1" l="1"/>
  <c r="G36" i="1"/>
  <c r="G35" i="1"/>
  <c r="G32" i="1" l="1"/>
  <c r="G29" i="1"/>
  <c r="G24" i="1"/>
  <c r="G31" i="1"/>
  <c r="G28" i="1"/>
  <c r="G22" i="1"/>
</calcChain>
</file>

<file path=xl/sharedStrings.xml><?xml version="1.0" encoding="utf-8"?>
<sst xmlns="http://schemas.openxmlformats.org/spreadsheetml/2006/main" count="592" uniqueCount="52">
  <si>
    <t>data</t>
  </si>
  <si>
    <t>nazwa Wykonawcy</t>
  </si>
  <si>
    <t>Lp.</t>
  </si>
  <si>
    <t>Moc instalacji w kWp</t>
  </si>
  <si>
    <t>Liczba instalacji</t>
  </si>
  <si>
    <t>Cena netto jednostkowa</t>
  </si>
  <si>
    <t>Stawka VAT</t>
  </si>
  <si>
    <t>Wartość podatku VAT</t>
  </si>
  <si>
    <t>Cena łączna brutto</t>
  </si>
  <si>
    <t>Liczba instalacji w danym miesiącu</t>
  </si>
  <si>
    <t>RAZEM</t>
  </si>
  <si>
    <t>V</t>
  </si>
  <si>
    <t>Lokalizacja  instalacji</t>
  </si>
  <si>
    <t>dach skośny budynek mieszkalny</t>
  </si>
  <si>
    <t>dach płaski budynek mieszkalny</t>
  </si>
  <si>
    <t>dach skośny budynek gospodarczy</t>
  </si>
  <si>
    <t>dach płaski budynek gospodarczy</t>
  </si>
  <si>
    <t>grunt</t>
  </si>
  <si>
    <t>Cena łączna netto</t>
  </si>
  <si>
    <t>Cena brutto jednostkowa</t>
  </si>
  <si>
    <t>I</t>
  </si>
  <si>
    <t>II</t>
  </si>
  <si>
    <t>III</t>
  </si>
  <si>
    <t>IV</t>
  </si>
  <si>
    <t>Harmonogram rzeczowo - finansowy i organizacyjny do umowy z dnia 8.11.2019</t>
  </si>
  <si>
    <t xml:space="preserve">Zamówienie realizowane w ramach projektu: "Budowa infrastruktury OZE na terenie Gminy Głusk - instalacje fotowoltaiczne " współfinansowane ze środków UE w ramach Regionalnego Programu Operacyjnego Województwa Lubelskiego na lata 2014-2020 Oś Priorytetowa 4 Energia Przyjazna Środowisku Działanie 4.1 Wsparcie wykorzystania OZE.
</t>
  </si>
  <si>
    <t>Tarnów, 13.11.2019</t>
  </si>
  <si>
    <t>Hymon Energy, Sp. z o.o.,  ul. Dojazd 16A, 33-100 Tarnów</t>
  </si>
  <si>
    <t>dach budynek mieszkalny</t>
  </si>
  <si>
    <t>dach  budynek mieszkalny</t>
  </si>
  <si>
    <t>dach sbudynek mieszkalny</t>
  </si>
  <si>
    <t>dach budynek gospodarczy</t>
  </si>
  <si>
    <t>Miejscowość</t>
  </si>
  <si>
    <t>Abramowice Prywatne</t>
  </si>
  <si>
    <t>Ćmiłów</t>
  </si>
  <si>
    <t>Dominów</t>
  </si>
  <si>
    <t>Głusk</t>
  </si>
  <si>
    <t>Głuszczyzna</t>
  </si>
  <si>
    <t>Kalinówka</t>
  </si>
  <si>
    <t>Kazimierzówka</t>
  </si>
  <si>
    <t>Kliny</t>
  </si>
  <si>
    <t>Kolonia Prawiedniki</t>
  </si>
  <si>
    <t>Majdan Mętowski</t>
  </si>
  <si>
    <t>Mętów</t>
  </si>
  <si>
    <t>Nowiny</t>
  </si>
  <si>
    <t>Prawiedniki</t>
  </si>
  <si>
    <t>Prawiedniki Kolonia</t>
  </si>
  <si>
    <t>Wilczepole</t>
  </si>
  <si>
    <t>Wilczepole Kolonia</t>
  </si>
  <si>
    <t>Wólka Abramowicka</t>
  </si>
  <si>
    <t>Żabia Wola</t>
  </si>
  <si>
    <t>Abramowice Kościelne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</si>
</sst>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1" fillId="3" borderId="8" xfId="1" applyFill="1" applyBorder="1" applyAlignment="1">
      <alignment horizontal="center" vertical="center"/>
    </xf>
    <xf numFmtId="0" fontId="1" fillId="2" borderId="3" xfId="1" applyBorder="1"/>
    <xf numFmtId="0" fontId="0" fillId="4" borderId="2" xfId="0" applyFill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/>
    <xf numFmtId="0" fontId="1" fillId="2" borderId="4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0" fillId="0" borderId="4" xfId="0" applyBorder="1"/>
    <xf numFmtId="0" fontId="1" fillId="2" borderId="5" xfId="1" applyBorder="1"/>
    <xf numFmtId="164" fontId="1" fillId="2" borderId="2" xfId="1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0" fillId="0" borderId="7" xfId="0" applyBorder="1"/>
    <xf numFmtId="0" fontId="1" fillId="2" borderId="11" xfId="1" applyBorder="1"/>
    <xf numFmtId="0" fontId="1" fillId="3" borderId="4" xfId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1" fillId="2" borderId="1" xfId="1"/>
    <xf numFmtId="0" fontId="5" fillId="2" borderId="2" xfId="1" applyFont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4" borderId="2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/>
    <xf numFmtId="0" fontId="1" fillId="4" borderId="13" xfId="1" applyFill="1" applyBorder="1" applyAlignment="1">
      <alignment horizontal="center" vertical="center"/>
    </xf>
    <xf numFmtId="0" fontId="1" fillId="2" borderId="14" xfId="1" applyBorder="1"/>
    <xf numFmtId="0" fontId="1" fillId="2" borderId="2" xfId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/>
    <xf numFmtId="0" fontId="1" fillId="2" borderId="2" xfId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14" fontId="3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3" xfId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7" xfId="1" applyBorder="1" applyAlignment="1">
      <alignment horizontal="center" vertical="center" wrapText="1"/>
    </xf>
    <xf numFmtId="0" fontId="1" fillId="2" borderId="1" xfId="1" applyAlignment="1">
      <alignment horizontal="center"/>
    </xf>
    <xf numFmtId="0" fontId="3" fillId="0" borderId="0" xfId="0" applyFont="1" applyBorder="1" applyAlignment="1">
      <alignment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44"/>
  <sheetViews>
    <sheetView tabSelected="1" topLeftCell="A11" workbookViewId="0">
      <selection activeCell="B4" sqref="B4:I33"/>
    </sheetView>
  </sheetViews>
  <sheetFormatPr defaultRowHeight="15" x14ac:dyDescent="0.25"/>
  <cols>
    <col min="4" max="4" width="32.7109375" customWidth="1"/>
    <col min="5" max="9" width="15.7109375" customWidth="1"/>
  </cols>
  <sheetData>
    <row r="3" spans="2:16" x14ac:dyDescent="0.25">
      <c r="B3" s="64"/>
      <c r="C3" s="64"/>
    </row>
    <row r="4" spans="2:16" x14ac:dyDescent="0.25">
      <c r="B4" s="64"/>
      <c r="C4" s="64"/>
      <c r="D4" s="64"/>
      <c r="E4" s="64"/>
    </row>
    <row r="5" spans="2:16" x14ac:dyDescent="0.25">
      <c r="C5" s="62" t="s">
        <v>0</v>
      </c>
      <c r="D5" s="62"/>
      <c r="E5" s="65" t="s">
        <v>26</v>
      </c>
      <c r="F5" s="63"/>
      <c r="G5" s="63"/>
      <c r="H5" s="46"/>
    </row>
    <row r="6" spans="2:16" x14ac:dyDescent="0.25">
      <c r="C6" s="62" t="s">
        <v>1</v>
      </c>
      <c r="D6" s="62"/>
      <c r="E6" s="63" t="s">
        <v>27</v>
      </c>
      <c r="F6" s="63"/>
      <c r="G6" s="63"/>
      <c r="H6" s="63"/>
      <c r="I6" s="63"/>
      <c r="J6" s="56"/>
      <c r="K6" s="56"/>
      <c r="L6" s="56"/>
      <c r="M6" s="56"/>
      <c r="N6" s="56"/>
    </row>
    <row r="8" spans="2:16" x14ac:dyDescent="0.25">
      <c r="C8" s="67" t="s">
        <v>24</v>
      </c>
      <c r="D8" s="67"/>
      <c r="E8" s="67"/>
      <c r="F8" s="67"/>
      <c r="G8" s="67"/>
      <c r="H8" s="67"/>
      <c r="I8" s="67"/>
      <c r="J8" s="6"/>
      <c r="K8" s="6"/>
      <c r="L8" s="6"/>
      <c r="M8" s="6"/>
      <c r="N8" s="6"/>
      <c r="O8" s="6"/>
      <c r="P8" s="6"/>
    </row>
    <row r="10" spans="2:16" ht="63" customHeight="1" x14ac:dyDescent="0.25">
      <c r="C10" s="66" t="s">
        <v>25</v>
      </c>
      <c r="D10" s="66"/>
      <c r="E10" s="66"/>
      <c r="F10" s="66"/>
      <c r="G10" s="66"/>
      <c r="H10" s="66"/>
      <c r="I10" s="66"/>
      <c r="J10" s="78"/>
      <c r="K10" s="78"/>
      <c r="L10" s="78"/>
      <c r="M10" s="78"/>
      <c r="N10" s="78"/>
      <c r="O10" s="78"/>
      <c r="P10" s="78"/>
    </row>
    <row r="11" spans="2:16" x14ac:dyDescent="0.25">
      <c r="C11" s="70" t="s">
        <v>2</v>
      </c>
      <c r="D11" s="71" t="s">
        <v>32</v>
      </c>
      <c r="E11" s="68" t="s">
        <v>9</v>
      </c>
      <c r="F11" s="69"/>
      <c r="G11" s="69"/>
      <c r="H11" s="69"/>
      <c r="I11" s="69"/>
    </row>
    <row r="12" spans="2:16" x14ac:dyDescent="0.25">
      <c r="C12" s="70"/>
      <c r="D12" s="72"/>
      <c r="E12" s="1" t="s">
        <v>20</v>
      </c>
      <c r="F12" s="2" t="s">
        <v>21</v>
      </c>
      <c r="G12" s="2" t="s">
        <v>22</v>
      </c>
      <c r="H12" s="2" t="s">
        <v>23</v>
      </c>
      <c r="I12" s="2" t="s">
        <v>11</v>
      </c>
    </row>
    <row r="13" spans="2:16" ht="20.100000000000001" customHeight="1" x14ac:dyDescent="0.25">
      <c r="C13" s="44">
        <v>1</v>
      </c>
      <c r="D13" s="45" t="s">
        <v>33</v>
      </c>
      <c r="E13" s="21"/>
      <c r="F13" s="21"/>
      <c r="G13" s="19"/>
      <c r="H13" s="18"/>
      <c r="I13" s="20"/>
    </row>
    <row r="14" spans="2:16" s="53" customFormat="1" ht="20.100000000000001" customHeight="1" x14ac:dyDescent="0.25">
      <c r="C14" s="52">
        <v>2</v>
      </c>
      <c r="D14" s="54" t="s">
        <v>51</v>
      </c>
      <c r="E14" s="21"/>
      <c r="F14" s="21"/>
      <c r="G14" s="19"/>
      <c r="H14" s="18"/>
      <c r="I14" s="20"/>
    </row>
    <row r="15" spans="2:16" ht="20.100000000000001" customHeight="1" x14ac:dyDescent="0.25">
      <c r="C15" s="52">
        <v>3</v>
      </c>
      <c r="D15" s="45" t="s">
        <v>34</v>
      </c>
      <c r="E15" s="21"/>
      <c r="F15" s="21"/>
      <c r="G15" s="19"/>
      <c r="H15" s="18"/>
      <c r="I15" s="20"/>
    </row>
    <row r="16" spans="2:16" ht="20.100000000000001" customHeight="1" x14ac:dyDescent="0.25">
      <c r="C16" s="52">
        <v>4</v>
      </c>
      <c r="D16" s="45" t="s">
        <v>35</v>
      </c>
      <c r="E16" s="45"/>
      <c r="F16" s="21"/>
      <c r="G16" s="22"/>
      <c r="H16" s="18"/>
      <c r="I16" s="20"/>
    </row>
    <row r="17" spans="3:9" ht="20.100000000000001" customHeight="1" x14ac:dyDescent="0.25">
      <c r="C17" s="52">
        <v>5</v>
      </c>
      <c r="D17" s="45" t="s">
        <v>36</v>
      </c>
      <c r="F17" s="21"/>
      <c r="G17" s="19"/>
      <c r="H17" s="18"/>
      <c r="I17" s="20"/>
    </row>
    <row r="18" spans="3:9" ht="20.100000000000001" customHeight="1" x14ac:dyDescent="0.25">
      <c r="C18" s="52">
        <v>6</v>
      </c>
      <c r="D18" s="45" t="s">
        <v>37</v>
      </c>
      <c r="E18" s="45"/>
      <c r="F18" s="21"/>
      <c r="G18" s="19"/>
      <c r="H18" s="18"/>
      <c r="I18" s="20"/>
    </row>
    <row r="19" spans="3:9" ht="20.100000000000001" customHeight="1" x14ac:dyDescent="0.25">
      <c r="C19" s="52">
        <v>7</v>
      </c>
      <c r="D19" s="45" t="s">
        <v>38</v>
      </c>
      <c r="E19" s="45"/>
      <c r="F19" s="21"/>
      <c r="G19" s="22"/>
      <c r="H19" s="18"/>
      <c r="I19" s="20"/>
    </row>
    <row r="20" spans="3:9" ht="20.100000000000001" customHeight="1" x14ac:dyDescent="0.25">
      <c r="C20" s="52">
        <v>8</v>
      </c>
      <c r="D20" s="26" t="s">
        <v>39</v>
      </c>
      <c r="E20" s="26"/>
      <c r="F20" s="26"/>
      <c r="G20" s="30"/>
      <c r="H20" s="18"/>
      <c r="I20" s="32"/>
    </row>
    <row r="21" spans="3:9" ht="20.100000000000001" customHeight="1" x14ac:dyDescent="0.25">
      <c r="C21" s="52">
        <v>9</v>
      </c>
      <c r="D21" s="45" t="s">
        <v>40</v>
      </c>
      <c r="E21" s="21"/>
      <c r="F21" s="45"/>
      <c r="G21" s="19"/>
      <c r="H21" s="18"/>
      <c r="I21" s="20"/>
    </row>
    <row r="22" spans="3:9" ht="20.100000000000001" customHeight="1" x14ac:dyDescent="0.25">
      <c r="C22" s="52">
        <v>10</v>
      </c>
      <c r="D22" s="45" t="s">
        <v>41</v>
      </c>
      <c r="E22" s="21"/>
      <c r="F22" s="21"/>
      <c r="G22" s="19"/>
      <c r="H22" s="18"/>
      <c r="I22" s="20"/>
    </row>
    <row r="23" spans="3:9" ht="20.100000000000001" customHeight="1" x14ac:dyDescent="0.25">
      <c r="C23" s="52">
        <v>11</v>
      </c>
      <c r="D23" s="45" t="s">
        <v>42</v>
      </c>
      <c r="E23" s="45"/>
      <c r="F23" s="21"/>
      <c r="G23" s="22"/>
      <c r="H23" s="18"/>
      <c r="I23" s="20"/>
    </row>
    <row r="24" spans="3:9" ht="20.100000000000001" customHeight="1" x14ac:dyDescent="0.25">
      <c r="C24" s="52">
        <v>12</v>
      </c>
      <c r="D24" s="45" t="s">
        <v>43</v>
      </c>
      <c r="E24" s="45"/>
      <c r="F24" s="45"/>
      <c r="G24" s="22"/>
      <c r="H24" s="18"/>
      <c r="I24" s="20"/>
    </row>
    <row r="25" spans="3:9" ht="20.100000000000001" customHeight="1" x14ac:dyDescent="0.25">
      <c r="C25" s="52">
        <v>13</v>
      </c>
      <c r="D25" s="45" t="s">
        <v>44</v>
      </c>
      <c r="E25" s="45"/>
      <c r="F25" s="21"/>
      <c r="G25" s="19"/>
      <c r="H25" s="18"/>
      <c r="I25" s="20"/>
    </row>
    <row r="26" spans="3:9" ht="20.100000000000001" customHeight="1" x14ac:dyDescent="0.25">
      <c r="C26" s="52">
        <v>14</v>
      </c>
      <c r="D26" s="45" t="s">
        <v>45</v>
      </c>
      <c r="E26" s="45"/>
      <c r="F26" s="21"/>
      <c r="G26" s="22"/>
      <c r="H26" s="18"/>
      <c r="I26" s="20"/>
    </row>
    <row r="27" spans="3:9" ht="20.100000000000001" customHeight="1" x14ac:dyDescent="0.25">
      <c r="C27" s="52">
        <v>15</v>
      </c>
      <c r="D27" s="26" t="s">
        <v>46</v>
      </c>
      <c r="E27" s="26"/>
      <c r="F27" s="26"/>
      <c r="G27" s="30"/>
      <c r="H27" s="18"/>
      <c r="I27" s="32"/>
    </row>
    <row r="28" spans="3:9" ht="20.100000000000001" customHeight="1" x14ac:dyDescent="0.25">
      <c r="C28" s="52">
        <v>16</v>
      </c>
      <c r="D28" s="45" t="s">
        <v>47</v>
      </c>
      <c r="E28" s="45"/>
      <c r="F28" s="45"/>
      <c r="G28" s="50"/>
      <c r="H28" s="18"/>
      <c r="I28" s="51"/>
    </row>
    <row r="29" spans="3:9" ht="20.100000000000001" customHeight="1" x14ac:dyDescent="0.25">
      <c r="C29" s="52">
        <v>17</v>
      </c>
      <c r="D29" s="55" t="s">
        <v>48</v>
      </c>
      <c r="E29" s="48"/>
      <c r="F29" s="21"/>
      <c r="G29" s="22"/>
      <c r="H29" s="18"/>
      <c r="I29" s="20"/>
    </row>
    <row r="30" spans="3:9" ht="20.100000000000001" customHeight="1" x14ac:dyDescent="0.25">
      <c r="C30" s="52">
        <v>18</v>
      </c>
      <c r="D30" s="55" t="s">
        <v>49</v>
      </c>
      <c r="E30" s="26"/>
      <c r="F30" s="26"/>
      <c r="G30" s="30"/>
      <c r="H30" s="18"/>
      <c r="I30" s="32"/>
    </row>
    <row r="31" spans="3:9" ht="20.100000000000001" customHeight="1" x14ac:dyDescent="0.25">
      <c r="C31" s="52">
        <v>19</v>
      </c>
      <c r="D31" s="55" t="s">
        <v>50</v>
      </c>
      <c r="E31" s="48"/>
      <c r="F31" s="48"/>
      <c r="G31" s="50"/>
      <c r="H31" s="18"/>
      <c r="I31" s="51"/>
    </row>
    <row r="32" spans="3:9" ht="20.100000000000001" customHeight="1" x14ac:dyDescent="0.25"/>
    <row r="33" spans="2:7" x14ac:dyDescent="0.25">
      <c r="B33" s="49"/>
      <c r="C33" s="49"/>
      <c r="D33" s="49"/>
      <c r="E33" s="49"/>
      <c r="F33" s="49"/>
      <c r="G33" s="49"/>
    </row>
    <row r="34" spans="2:7" x14ac:dyDescent="0.25">
      <c r="B34" s="49"/>
      <c r="C34" s="49"/>
      <c r="D34" s="49"/>
      <c r="E34" s="49"/>
      <c r="F34" s="49"/>
      <c r="G34" s="49"/>
    </row>
    <row r="35" spans="2:7" x14ac:dyDescent="0.25">
      <c r="B35" s="49"/>
      <c r="C35" s="49"/>
      <c r="D35" s="49"/>
      <c r="E35" s="49"/>
      <c r="F35" s="49"/>
      <c r="G35" s="49"/>
    </row>
    <row r="36" spans="2:7" x14ac:dyDescent="0.25">
      <c r="B36" s="49"/>
      <c r="C36" s="49"/>
      <c r="D36" s="49"/>
      <c r="E36" s="49"/>
      <c r="F36" s="49"/>
      <c r="G36" s="49"/>
    </row>
    <row r="37" spans="2:7" x14ac:dyDescent="0.25">
      <c r="B37" s="49"/>
      <c r="C37" s="49"/>
      <c r="D37" s="49"/>
      <c r="E37" s="49"/>
      <c r="F37" s="49"/>
      <c r="G37" s="49"/>
    </row>
    <row r="38" spans="2:7" x14ac:dyDescent="0.25">
      <c r="B38" s="49"/>
      <c r="C38" s="49"/>
      <c r="D38" s="49"/>
      <c r="E38" s="49"/>
      <c r="F38" s="49"/>
      <c r="G38" s="49"/>
    </row>
    <row r="39" spans="2:7" x14ac:dyDescent="0.25">
      <c r="B39" s="49"/>
      <c r="C39" s="49"/>
      <c r="D39" s="49"/>
      <c r="E39" s="49"/>
      <c r="F39" s="49"/>
      <c r="G39" s="49"/>
    </row>
    <row r="40" spans="2:7" x14ac:dyDescent="0.25">
      <c r="B40" s="49"/>
      <c r="C40" s="49"/>
      <c r="D40" s="49"/>
      <c r="E40" s="49"/>
      <c r="F40" s="49"/>
      <c r="G40" s="49"/>
    </row>
    <row r="41" spans="2:7" x14ac:dyDescent="0.25">
      <c r="B41" s="49"/>
      <c r="C41" s="49"/>
      <c r="D41" s="49"/>
      <c r="E41" s="49"/>
      <c r="F41" s="49"/>
      <c r="G41" s="49"/>
    </row>
    <row r="42" spans="2:7" x14ac:dyDescent="0.25">
      <c r="B42" s="49"/>
      <c r="C42" s="49"/>
      <c r="D42" s="49"/>
      <c r="E42" s="49"/>
      <c r="F42" s="49"/>
      <c r="G42" s="49"/>
    </row>
    <row r="43" spans="2:7" x14ac:dyDescent="0.25">
      <c r="B43" s="49"/>
      <c r="C43" s="49"/>
      <c r="D43" s="49"/>
      <c r="E43" s="49"/>
      <c r="F43" s="49"/>
      <c r="G43" s="49"/>
    </row>
    <row r="44" spans="2:7" x14ac:dyDescent="0.25">
      <c r="B44" s="49"/>
      <c r="C44" s="49"/>
      <c r="D44" s="49"/>
      <c r="E44" s="49"/>
      <c r="F44" s="49"/>
      <c r="G44" s="49"/>
    </row>
  </sheetData>
  <mergeCells count="12">
    <mergeCell ref="C10:I10"/>
    <mergeCell ref="C8:I8"/>
    <mergeCell ref="E11:I11"/>
    <mergeCell ref="C11:C12"/>
    <mergeCell ref="D11:D12"/>
    <mergeCell ref="C6:D6"/>
    <mergeCell ref="E6:I6"/>
    <mergeCell ref="B3:C3"/>
    <mergeCell ref="B4:C4"/>
    <mergeCell ref="D4:E4"/>
    <mergeCell ref="C5:D5"/>
    <mergeCell ref="E5:G5"/>
  </mergeCell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6"/>
  <sheetViews>
    <sheetView workbookViewId="0">
      <selection activeCell="B3" sqref="B3:P16"/>
    </sheetView>
  </sheetViews>
  <sheetFormatPr defaultRowHeight="15" x14ac:dyDescent="0.25"/>
  <cols>
    <col min="5" max="5" width="17.5703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3</v>
      </c>
      <c r="D12" s="13">
        <v>8</v>
      </c>
      <c r="E12" s="15" t="s">
        <v>29</v>
      </c>
      <c r="F12" s="4">
        <v>12403.55</v>
      </c>
      <c r="G12" s="4">
        <f>F12*D12</f>
        <v>99228.4</v>
      </c>
      <c r="H12" s="5">
        <f>800%/100</f>
        <v>0.08</v>
      </c>
      <c r="I12" s="4">
        <f>J12-F12</f>
        <v>992.28400000000147</v>
      </c>
      <c r="J12" s="4">
        <f>F12*108%</f>
        <v>13395.834000000001</v>
      </c>
      <c r="K12" s="4">
        <f>J12*D12</f>
        <v>107166.67200000001</v>
      </c>
      <c r="L12" s="21"/>
      <c r="M12" s="21"/>
      <c r="N12" s="22"/>
      <c r="O12" s="18"/>
      <c r="P12" s="20"/>
    </row>
    <row r="13" spans="2:16" ht="30" customHeight="1" x14ac:dyDescent="0.25">
      <c r="B13" s="11">
        <v>2</v>
      </c>
      <c r="C13" s="13">
        <v>4</v>
      </c>
      <c r="D13" s="13">
        <v>5</v>
      </c>
      <c r="E13" s="15" t="s">
        <v>28</v>
      </c>
      <c r="F13" s="4">
        <v>15529.94</v>
      </c>
      <c r="G13" s="4">
        <f>F13*D13</f>
        <v>77649.7</v>
      </c>
      <c r="H13" s="5">
        <f>800%/100</f>
        <v>0.08</v>
      </c>
      <c r="I13" s="4">
        <f>J13-F13</f>
        <v>1242.3952000000008</v>
      </c>
      <c r="J13" s="4">
        <f>F13*108%</f>
        <v>16772.335200000001</v>
      </c>
      <c r="K13" s="4">
        <f>J13*D13</f>
        <v>83861.676000000007</v>
      </c>
      <c r="L13" s="13"/>
      <c r="M13" s="21"/>
      <c r="N13" s="22"/>
      <c r="O13" s="24"/>
      <c r="P13" s="20"/>
    </row>
    <row r="14" spans="2:16" ht="30" customHeight="1" x14ac:dyDescent="0.25">
      <c r="B14" s="11">
        <v>3</v>
      </c>
      <c r="C14" s="13">
        <v>5</v>
      </c>
      <c r="D14" s="13">
        <v>3</v>
      </c>
      <c r="E14" s="15" t="s">
        <v>28</v>
      </c>
      <c r="F14" s="4">
        <v>18108.2</v>
      </c>
      <c r="G14" s="4">
        <f>F14*D14</f>
        <v>54324.600000000006</v>
      </c>
      <c r="H14" s="5">
        <f>800%/100</f>
        <v>0.08</v>
      </c>
      <c r="I14" s="4">
        <f>J14-F14</f>
        <v>1448.6560000000027</v>
      </c>
      <c r="J14" s="4">
        <f>F14*108%</f>
        <v>19556.856000000003</v>
      </c>
      <c r="K14" s="4">
        <f>J14*D14</f>
        <v>58670.568000000014</v>
      </c>
      <c r="L14" s="13"/>
      <c r="M14" s="13"/>
      <c r="N14" s="22"/>
      <c r="O14" s="24"/>
      <c r="P14" s="20"/>
    </row>
    <row r="15" spans="2:16" ht="30" customHeight="1" x14ac:dyDescent="0.25">
      <c r="B15" s="11">
        <v>5</v>
      </c>
      <c r="C15" s="13">
        <v>7</v>
      </c>
      <c r="D15" s="13">
        <v>1</v>
      </c>
      <c r="E15" s="15" t="s">
        <v>28</v>
      </c>
      <c r="F15" s="4">
        <v>24818.21</v>
      </c>
      <c r="G15" s="4">
        <f>F15*D15</f>
        <v>24818.21</v>
      </c>
      <c r="H15" s="5">
        <f>800%/100</f>
        <v>0.08</v>
      </c>
      <c r="I15" s="4">
        <f>J15-F15</f>
        <v>1985.4567999999999</v>
      </c>
      <c r="J15" s="4">
        <f>F15*108%</f>
        <v>26803.666799999999</v>
      </c>
      <c r="K15" s="4">
        <f>J15*D15</f>
        <v>26803.666799999999</v>
      </c>
      <c r="L15" s="13"/>
      <c r="M15" s="21"/>
      <c r="N15" s="19"/>
      <c r="O15" s="18"/>
      <c r="P15" s="20"/>
    </row>
    <row r="16" spans="2:16" x14ac:dyDescent="0.25">
      <c r="B16" s="70" t="s">
        <v>10</v>
      </c>
      <c r="C16" s="70"/>
      <c r="D16" s="11">
        <f>SUM(D12:D15)</f>
        <v>17</v>
      </c>
      <c r="E16" s="70"/>
      <c r="F16" s="70"/>
      <c r="G16" s="33"/>
      <c r="H16" s="70"/>
      <c r="I16" s="70"/>
      <c r="J16" s="70"/>
      <c r="K16" s="33"/>
      <c r="L16" s="70"/>
      <c r="M16" s="70"/>
      <c r="N16" s="70"/>
      <c r="O16" s="70"/>
      <c r="P16" s="70"/>
    </row>
  </sheetData>
  <mergeCells count="21">
    <mergeCell ref="B16:C16"/>
    <mergeCell ref="E16:F16"/>
    <mergeCell ref="H16:J16"/>
    <mergeCell ref="L16:P1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P10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"/>
  <sheetViews>
    <sheetView workbookViewId="0">
      <selection activeCell="B3" sqref="B3:P13"/>
    </sheetView>
  </sheetViews>
  <sheetFormatPr defaultRowHeight="15" x14ac:dyDescent="0.25"/>
  <cols>
    <col min="5" max="5" width="18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4</v>
      </c>
      <c r="D12" s="13">
        <v>1</v>
      </c>
      <c r="E12" s="15" t="s">
        <v>29</v>
      </c>
      <c r="F12" s="4">
        <v>15529.94</v>
      </c>
      <c r="G12" s="4">
        <f>F12*D12</f>
        <v>15529.94</v>
      </c>
      <c r="H12" s="5">
        <f>800%/100</f>
        <v>0.08</v>
      </c>
      <c r="I12" s="4">
        <f>J12-F12</f>
        <v>1242.3952000000008</v>
      </c>
      <c r="J12" s="4">
        <f>F12*108%</f>
        <v>16772.335200000001</v>
      </c>
      <c r="K12" s="4">
        <f>J12*D12</f>
        <v>16772.335200000001</v>
      </c>
      <c r="L12" s="13"/>
      <c r="M12" s="13"/>
      <c r="N12" s="22"/>
      <c r="O12" s="24"/>
      <c r="P12" s="20"/>
    </row>
    <row r="13" spans="2:16" x14ac:dyDescent="0.25">
      <c r="B13" s="70" t="s">
        <v>10</v>
      </c>
      <c r="C13" s="70"/>
      <c r="D13" s="11">
        <f>SUM(D12:D12)</f>
        <v>1</v>
      </c>
      <c r="E13" s="70"/>
      <c r="F13" s="70"/>
      <c r="G13" s="33"/>
      <c r="H13" s="70"/>
      <c r="I13" s="70"/>
      <c r="J13" s="70"/>
      <c r="K13" s="33"/>
      <c r="L13" s="70"/>
      <c r="M13" s="70"/>
      <c r="N13" s="70"/>
      <c r="O13" s="70"/>
      <c r="P13" s="70"/>
    </row>
  </sheetData>
  <mergeCells count="21">
    <mergeCell ref="B13:C13"/>
    <mergeCell ref="E13:F13"/>
    <mergeCell ref="H13:J13"/>
    <mergeCell ref="L13:P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P10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6"/>
  <sheetViews>
    <sheetView workbookViewId="0">
      <selection activeCell="B4" sqref="B4:P16"/>
    </sheetView>
  </sheetViews>
  <sheetFormatPr defaultRowHeight="15" x14ac:dyDescent="0.25"/>
  <cols>
    <col min="5" max="5" width="17.710937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13">
        <v>3</v>
      </c>
      <c r="D13" s="13">
        <v>3</v>
      </c>
      <c r="E13" s="15" t="s">
        <v>28</v>
      </c>
      <c r="F13" s="4">
        <v>12403.55</v>
      </c>
      <c r="G13" s="4">
        <f>F13*D13</f>
        <v>37210.649999999994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">
        <f>J13*D13</f>
        <v>40187.502</v>
      </c>
      <c r="L13" s="21"/>
      <c r="M13" s="21"/>
      <c r="N13" s="22"/>
      <c r="O13" s="18"/>
      <c r="P13" s="20"/>
    </row>
    <row r="14" spans="2:16" ht="30" customHeight="1" x14ac:dyDescent="0.25">
      <c r="B14" s="11">
        <v>2</v>
      </c>
      <c r="C14" s="13">
        <v>4</v>
      </c>
      <c r="D14" s="13">
        <v>4</v>
      </c>
      <c r="E14" s="15" t="s">
        <v>28</v>
      </c>
      <c r="F14" s="4">
        <v>15529.94</v>
      </c>
      <c r="G14" s="4">
        <f>F14*D14</f>
        <v>62119.76</v>
      </c>
      <c r="H14" s="5">
        <f>800%/100</f>
        <v>0.08</v>
      </c>
      <c r="I14" s="4">
        <f>J14-F14</f>
        <v>1242.3952000000008</v>
      </c>
      <c r="J14" s="4">
        <f>F14*108%</f>
        <v>16772.335200000001</v>
      </c>
      <c r="K14" s="4">
        <f>J14*D14</f>
        <v>67089.340800000005</v>
      </c>
      <c r="L14" s="13"/>
      <c r="M14" s="21"/>
      <c r="N14" s="22"/>
      <c r="O14" s="24"/>
      <c r="P14" s="20"/>
    </row>
    <row r="15" spans="2:16" ht="30" customHeight="1" x14ac:dyDescent="0.25">
      <c r="B15" s="11">
        <v>3</v>
      </c>
      <c r="C15" s="13">
        <v>5</v>
      </c>
      <c r="D15" s="13">
        <v>1</v>
      </c>
      <c r="E15" s="15" t="s">
        <v>29</v>
      </c>
      <c r="F15" s="4">
        <v>18108.2</v>
      </c>
      <c r="G15" s="4">
        <f>F15*D15</f>
        <v>18108.2</v>
      </c>
      <c r="H15" s="5">
        <f>800%/100</f>
        <v>0.08</v>
      </c>
      <c r="I15" s="4">
        <f>J15-F15</f>
        <v>1448.6560000000027</v>
      </c>
      <c r="J15" s="4">
        <f>F15*108%</f>
        <v>19556.856000000003</v>
      </c>
      <c r="K15" s="4">
        <f>J15*D15</f>
        <v>19556.856000000003</v>
      </c>
      <c r="L15" s="13"/>
      <c r="M15" s="13"/>
      <c r="N15" s="22"/>
      <c r="O15" s="24"/>
      <c r="P15" s="20"/>
    </row>
    <row r="16" spans="2:16" x14ac:dyDescent="0.25">
      <c r="B16" s="70" t="s">
        <v>10</v>
      </c>
      <c r="C16" s="70"/>
      <c r="D16" s="11">
        <f>SUM(D13:D15)</f>
        <v>8</v>
      </c>
      <c r="E16" s="70"/>
      <c r="F16" s="70"/>
      <c r="G16" s="33"/>
      <c r="H16" s="70"/>
      <c r="I16" s="70"/>
      <c r="J16" s="70"/>
      <c r="K16" s="33"/>
      <c r="L16" s="70"/>
      <c r="M16" s="70"/>
      <c r="N16" s="70"/>
      <c r="O16" s="70"/>
      <c r="P16" s="70"/>
    </row>
  </sheetData>
  <mergeCells count="21">
    <mergeCell ref="B16:C16"/>
    <mergeCell ref="E16:F16"/>
    <mergeCell ref="H16:J16"/>
    <mergeCell ref="L16:P16"/>
    <mergeCell ref="H11:H12"/>
    <mergeCell ref="I11:I12"/>
    <mergeCell ref="J11:J12"/>
    <mergeCell ref="K11:K12"/>
    <mergeCell ref="L11:P11"/>
    <mergeCell ref="B11:B12"/>
    <mergeCell ref="C11:C12"/>
    <mergeCell ref="D11:D12"/>
    <mergeCell ref="E11:E12"/>
    <mergeCell ref="F11:F12"/>
    <mergeCell ref="G11:G12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"/>
  <sheetViews>
    <sheetView workbookViewId="0">
      <selection activeCell="J21" sqref="J21"/>
    </sheetView>
  </sheetViews>
  <sheetFormatPr defaultRowHeight="15" x14ac:dyDescent="0.25"/>
  <cols>
    <col min="5" max="5" width="15.8554687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3</v>
      </c>
      <c r="D12" s="13">
        <v>1</v>
      </c>
      <c r="E12" s="15" t="s">
        <v>29</v>
      </c>
      <c r="F12" s="4">
        <v>12403.55</v>
      </c>
      <c r="G12" s="4">
        <f>F12*D12</f>
        <v>12403.55</v>
      </c>
      <c r="H12" s="5">
        <f>800%/100</f>
        <v>0.08</v>
      </c>
      <c r="I12" s="4">
        <f>J12-F12</f>
        <v>992.28400000000147</v>
      </c>
      <c r="J12" s="4">
        <f>F12*108%</f>
        <v>13395.834000000001</v>
      </c>
      <c r="K12" s="4">
        <f>J12*D12</f>
        <v>13395.834000000001</v>
      </c>
      <c r="L12" s="13"/>
      <c r="M12" s="13"/>
      <c r="N12" s="22"/>
      <c r="O12" s="24"/>
      <c r="P12" s="20"/>
    </row>
    <row r="13" spans="2:16" x14ac:dyDescent="0.25">
      <c r="B13" s="70" t="s">
        <v>10</v>
      </c>
      <c r="C13" s="70"/>
      <c r="D13" s="11">
        <f>SUM(D12:D12)</f>
        <v>1</v>
      </c>
      <c r="E13" s="70"/>
      <c r="F13" s="70"/>
      <c r="G13" s="33"/>
      <c r="H13" s="70"/>
      <c r="I13" s="70"/>
      <c r="J13" s="70"/>
      <c r="K13" s="33"/>
      <c r="L13" s="70"/>
      <c r="M13" s="70"/>
      <c r="N13" s="70"/>
      <c r="O13" s="70"/>
      <c r="P13" s="70"/>
    </row>
  </sheetData>
  <mergeCells count="21">
    <mergeCell ref="B13:C13"/>
    <mergeCell ref="E13:F13"/>
    <mergeCell ref="H13:J13"/>
    <mergeCell ref="L13:P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P10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6"/>
  <sheetViews>
    <sheetView workbookViewId="0">
      <selection activeCell="B16" sqref="B16:C16"/>
    </sheetView>
  </sheetViews>
  <sheetFormatPr defaultRowHeight="15" x14ac:dyDescent="0.25"/>
  <cols>
    <col min="5" max="5" width="15.285156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ht="15" customHeight="1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ht="15" customHeight="1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70">
        <v>1</v>
      </c>
      <c r="C13" s="73">
        <v>3</v>
      </c>
      <c r="D13" s="13">
        <v>1</v>
      </c>
      <c r="E13" s="15" t="s">
        <v>28</v>
      </c>
      <c r="F13" s="4">
        <v>12403.55</v>
      </c>
      <c r="G13" s="4">
        <f>F13*D13</f>
        <v>12403.55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">
        <f>J13*D13</f>
        <v>13395.834000000001</v>
      </c>
      <c r="L13" s="21"/>
      <c r="M13" s="21"/>
      <c r="N13" s="22"/>
      <c r="O13" s="18"/>
      <c r="P13" s="20"/>
    </row>
    <row r="14" spans="2:16" ht="30" customHeight="1" x14ac:dyDescent="0.25">
      <c r="B14" s="70"/>
      <c r="C14" s="73"/>
      <c r="D14" s="13">
        <v>1</v>
      </c>
      <c r="E14" s="15" t="s">
        <v>31</v>
      </c>
      <c r="F14" s="4">
        <v>12403.55</v>
      </c>
      <c r="G14" s="4">
        <f>F14*D14</f>
        <v>12403.55</v>
      </c>
      <c r="H14" s="5">
        <f>2300%/100</f>
        <v>0.23</v>
      </c>
      <c r="I14" s="4">
        <f>J14-F14</f>
        <v>2852.816499999999</v>
      </c>
      <c r="J14" s="4">
        <f>F14*123%</f>
        <v>15256.366499999998</v>
      </c>
      <c r="K14" s="4">
        <f>J14*D14</f>
        <v>15256.366499999998</v>
      </c>
      <c r="L14" s="23"/>
      <c r="M14" s="13"/>
      <c r="N14" s="22"/>
      <c r="O14" s="18"/>
      <c r="P14" s="20"/>
    </row>
    <row r="15" spans="2:16" ht="30" customHeight="1" x14ac:dyDescent="0.25">
      <c r="B15" s="11">
        <v>2</v>
      </c>
      <c r="C15" s="13">
        <v>5</v>
      </c>
      <c r="D15" s="13">
        <v>1</v>
      </c>
      <c r="E15" s="15" t="s">
        <v>28</v>
      </c>
      <c r="F15" s="4">
        <v>18108.2</v>
      </c>
      <c r="G15" s="4">
        <f>F15*D15</f>
        <v>18108.2</v>
      </c>
      <c r="H15" s="5">
        <f>800%/100</f>
        <v>0.08</v>
      </c>
      <c r="I15" s="4">
        <f>J15-F15</f>
        <v>1448.6560000000027</v>
      </c>
      <c r="J15" s="4">
        <f>F15*108%</f>
        <v>19556.856000000003</v>
      </c>
      <c r="K15" s="4">
        <f>J15*D15</f>
        <v>19556.856000000003</v>
      </c>
      <c r="L15" s="13"/>
      <c r="M15" s="13"/>
      <c r="N15" s="22"/>
      <c r="O15" s="24"/>
      <c r="P15" s="20"/>
    </row>
    <row r="16" spans="2:16" x14ac:dyDescent="0.25">
      <c r="B16" s="77" t="s">
        <v>10</v>
      </c>
      <c r="C16" s="77"/>
      <c r="D16" s="12">
        <f>SUM(D13:D15)</f>
        <v>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</sheetData>
  <mergeCells count="20">
    <mergeCell ref="B16:C16"/>
    <mergeCell ref="H11:H12"/>
    <mergeCell ref="I11:I12"/>
    <mergeCell ref="J11:J12"/>
    <mergeCell ref="K11:K12"/>
    <mergeCell ref="L11:P11"/>
    <mergeCell ref="B13:B14"/>
    <mergeCell ref="B11:B12"/>
    <mergeCell ref="C11:C12"/>
    <mergeCell ref="D11:D12"/>
    <mergeCell ref="E11:E12"/>
    <mergeCell ref="F11:F12"/>
    <mergeCell ref="G11:G12"/>
    <mergeCell ref="C13:C14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6"/>
  <sheetViews>
    <sheetView workbookViewId="0">
      <selection activeCell="K15" sqref="K15"/>
    </sheetView>
  </sheetViews>
  <sheetFormatPr defaultRowHeight="15" x14ac:dyDescent="0.25"/>
  <cols>
    <col min="5" max="5" width="14.5703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13">
        <v>3</v>
      </c>
      <c r="D13" s="13">
        <v>10</v>
      </c>
      <c r="E13" s="15" t="s">
        <v>28</v>
      </c>
      <c r="F13" s="4">
        <v>12403.55</v>
      </c>
      <c r="G13" s="4">
        <f>F13*D13</f>
        <v>124035.5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1">
        <f>J13*D13</f>
        <v>133958.34</v>
      </c>
      <c r="L13" s="34"/>
      <c r="M13" s="34"/>
      <c r="N13" s="35"/>
      <c r="O13" s="36"/>
      <c r="P13" s="37"/>
    </row>
    <row r="14" spans="2:16" ht="30" customHeight="1" x14ac:dyDescent="0.25">
      <c r="B14" s="11">
        <v>2</v>
      </c>
      <c r="C14" s="13">
        <v>4</v>
      </c>
      <c r="D14" s="13">
        <v>4</v>
      </c>
      <c r="E14" s="15" t="s">
        <v>28</v>
      </c>
      <c r="F14" s="4">
        <v>15529.94</v>
      </c>
      <c r="G14" s="4">
        <f>F14*D14</f>
        <v>62119.76</v>
      </c>
      <c r="H14" s="5">
        <f>800%/100</f>
        <v>0.08</v>
      </c>
      <c r="I14" s="4">
        <f>J14-F14</f>
        <v>1242.3952000000008</v>
      </c>
      <c r="J14" s="4">
        <f>F14*108%</f>
        <v>16772.335200000001</v>
      </c>
      <c r="K14" s="41">
        <f>J14*D14</f>
        <v>67089.340800000005</v>
      </c>
      <c r="L14" s="13"/>
      <c r="M14" s="21"/>
      <c r="N14" s="22"/>
      <c r="O14" s="24"/>
      <c r="P14" s="20"/>
    </row>
    <row r="15" spans="2:16" ht="30" customHeight="1" x14ac:dyDescent="0.25">
      <c r="B15" s="11">
        <v>3</v>
      </c>
      <c r="C15" s="13">
        <v>5</v>
      </c>
      <c r="D15" s="13">
        <v>1</v>
      </c>
      <c r="E15" s="15" t="s">
        <v>29</v>
      </c>
      <c r="F15" s="4">
        <v>18108.2</v>
      </c>
      <c r="G15" s="4">
        <f>F15*D15</f>
        <v>18108.2</v>
      </c>
      <c r="H15" s="5">
        <f>800%/100</f>
        <v>0.08</v>
      </c>
      <c r="I15" s="4">
        <f>J15-F15</f>
        <v>1448.6560000000027</v>
      </c>
      <c r="J15" s="4">
        <f>F15*108%</f>
        <v>19556.856000000003</v>
      </c>
      <c r="K15" s="41">
        <f>J15*D15</f>
        <v>19556.856000000003</v>
      </c>
      <c r="L15" s="13"/>
      <c r="M15" s="13"/>
      <c r="N15" s="22"/>
      <c r="O15" s="24"/>
      <c r="P15" s="20"/>
    </row>
    <row r="16" spans="2:16" x14ac:dyDescent="0.25">
      <c r="B16" s="70" t="s">
        <v>10</v>
      </c>
      <c r="C16" s="70"/>
      <c r="D16" s="11">
        <f>SUM(D13:D15)</f>
        <v>15</v>
      </c>
      <c r="E16" s="70"/>
      <c r="F16" s="70"/>
      <c r="G16" s="33"/>
      <c r="H16" s="70"/>
      <c r="I16" s="70"/>
      <c r="J16" s="70"/>
      <c r="K16" s="33"/>
      <c r="L16" s="70"/>
      <c r="M16" s="70"/>
      <c r="N16" s="70"/>
      <c r="O16" s="70"/>
      <c r="P16" s="70"/>
    </row>
  </sheetData>
  <mergeCells count="21">
    <mergeCell ref="B16:C16"/>
    <mergeCell ref="E16:F16"/>
    <mergeCell ref="H16:J16"/>
    <mergeCell ref="L16:P16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P11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5"/>
  <sheetViews>
    <sheetView workbookViewId="0">
      <selection activeCell="B4" sqref="B4:P15"/>
    </sheetView>
  </sheetViews>
  <sheetFormatPr defaultRowHeight="15" x14ac:dyDescent="0.25"/>
  <cols>
    <col min="5" max="5" width="15.8554687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13">
        <v>3</v>
      </c>
      <c r="D13" s="13">
        <v>1</v>
      </c>
      <c r="E13" s="15" t="s">
        <v>28</v>
      </c>
      <c r="F13" s="4">
        <v>12403.55</v>
      </c>
      <c r="G13" s="4">
        <f>F13*D13</f>
        <v>12403.55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">
        <f>J13*D13</f>
        <v>13395.834000000001</v>
      </c>
      <c r="L13" s="21"/>
      <c r="M13" s="21"/>
      <c r="N13" s="22"/>
      <c r="O13" s="18"/>
      <c r="P13" s="20"/>
    </row>
    <row r="14" spans="2:16" ht="30" customHeight="1" x14ac:dyDescent="0.25">
      <c r="B14" s="11">
        <v>2</v>
      </c>
      <c r="C14" s="13">
        <v>4</v>
      </c>
      <c r="D14" s="13">
        <v>1</v>
      </c>
      <c r="E14" s="15" t="s">
        <v>28</v>
      </c>
      <c r="F14" s="4">
        <v>15529.94</v>
      </c>
      <c r="G14" s="4">
        <f>F14*D14</f>
        <v>15529.94</v>
      </c>
      <c r="H14" s="5">
        <f>800%/100</f>
        <v>0.08</v>
      </c>
      <c r="I14" s="4">
        <f>J14-F14</f>
        <v>1242.3952000000008</v>
      </c>
      <c r="J14" s="4">
        <f>F14*108%</f>
        <v>16772.335200000001</v>
      </c>
      <c r="K14" s="4">
        <f>J14*D14</f>
        <v>16772.335200000001</v>
      </c>
      <c r="L14" s="13"/>
      <c r="M14" s="21"/>
      <c r="N14" s="22"/>
      <c r="O14" s="24"/>
      <c r="P14" s="20"/>
    </row>
    <row r="15" spans="2:16" x14ac:dyDescent="0.25">
      <c r="B15" s="70" t="s">
        <v>10</v>
      </c>
      <c r="C15" s="70"/>
      <c r="D15" s="11">
        <f>SUM(D13:D14)</f>
        <v>2</v>
      </c>
      <c r="E15" s="70"/>
      <c r="F15" s="70"/>
      <c r="G15" s="33"/>
      <c r="H15" s="70"/>
      <c r="I15" s="70"/>
      <c r="J15" s="70"/>
      <c r="K15" s="33"/>
      <c r="L15" s="70"/>
      <c r="M15" s="70"/>
      <c r="N15" s="70"/>
      <c r="O15" s="70"/>
      <c r="P15" s="70"/>
    </row>
  </sheetData>
  <mergeCells count="21">
    <mergeCell ref="B15:C15"/>
    <mergeCell ref="E15:F15"/>
    <mergeCell ref="H15:J15"/>
    <mergeCell ref="L15:P1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P11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7"/>
  <sheetViews>
    <sheetView workbookViewId="0">
      <selection activeCell="B4" sqref="B4:P17"/>
    </sheetView>
  </sheetViews>
  <sheetFormatPr defaultRowHeight="15" x14ac:dyDescent="0.25"/>
  <cols>
    <col min="5" max="5" width="15.710937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13">
        <v>3</v>
      </c>
      <c r="D13" s="13">
        <v>13</v>
      </c>
      <c r="E13" s="15" t="s">
        <v>29</v>
      </c>
      <c r="F13" s="4">
        <v>12403.55</v>
      </c>
      <c r="G13" s="4">
        <f>F13*D13</f>
        <v>161246.15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">
        <f>J13*D13</f>
        <v>174145.842</v>
      </c>
      <c r="L13" s="21"/>
      <c r="M13" s="21"/>
      <c r="N13" s="22"/>
      <c r="O13" s="18"/>
      <c r="P13" s="20"/>
    </row>
    <row r="14" spans="2:16" ht="30" customHeight="1" x14ac:dyDescent="0.25">
      <c r="B14" s="11">
        <v>2</v>
      </c>
      <c r="C14" s="13">
        <v>4</v>
      </c>
      <c r="D14" s="13">
        <v>4</v>
      </c>
      <c r="E14" s="15" t="s">
        <v>28</v>
      </c>
      <c r="F14" s="4">
        <v>15529.94</v>
      </c>
      <c r="G14" s="4">
        <f>F14*D14</f>
        <v>62119.76</v>
      </c>
      <c r="H14" s="5">
        <f>800%/100</f>
        <v>0.08</v>
      </c>
      <c r="I14" s="4">
        <f>J14-F14</f>
        <v>1242.3952000000008</v>
      </c>
      <c r="J14" s="4">
        <f>F14*108%</f>
        <v>16772.335200000001</v>
      </c>
      <c r="K14" s="4">
        <f>J14*D14</f>
        <v>67089.340800000005</v>
      </c>
      <c r="L14" s="13"/>
      <c r="M14" s="21"/>
      <c r="N14" s="22"/>
      <c r="O14" s="24"/>
      <c r="P14" s="20"/>
    </row>
    <row r="15" spans="2:16" ht="30" customHeight="1" x14ac:dyDescent="0.25">
      <c r="B15" s="11">
        <v>3</v>
      </c>
      <c r="C15" s="13">
        <v>5</v>
      </c>
      <c r="D15" s="13">
        <v>2</v>
      </c>
      <c r="E15" s="15" t="s">
        <v>28</v>
      </c>
      <c r="F15" s="4">
        <v>18108.2</v>
      </c>
      <c r="G15" s="4">
        <f>F15*D15</f>
        <v>36216.400000000001</v>
      </c>
      <c r="H15" s="5">
        <f>800%/100</f>
        <v>0.08</v>
      </c>
      <c r="I15" s="4">
        <f>J15-F15</f>
        <v>1448.6560000000027</v>
      </c>
      <c r="J15" s="4">
        <f>F15*108%</f>
        <v>19556.856000000003</v>
      </c>
      <c r="K15" s="4">
        <f>J15*D15</f>
        <v>39113.712000000007</v>
      </c>
      <c r="L15" s="13"/>
      <c r="M15" s="13"/>
      <c r="N15" s="22"/>
      <c r="O15" s="24"/>
      <c r="P15" s="20"/>
    </row>
    <row r="16" spans="2:16" ht="30" customHeight="1" x14ac:dyDescent="0.25">
      <c r="B16" s="11">
        <v>4</v>
      </c>
      <c r="C16" s="13">
        <v>7</v>
      </c>
      <c r="D16" s="13">
        <v>1</v>
      </c>
      <c r="E16" s="15" t="s">
        <v>28</v>
      </c>
      <c r="F16" s="4">
        <v>24818.21</v>
      </c>
      <c r="G16" s="4">
        <f>F16*D16</f>
        <v>24818.21</v>
      </c>
      <c r="H16" s="5">
        <f>800%/100</f>
        <v>0.08</v>
      </c>
      <c r="I16" s="4">
        <f>J16-F16</f>
        <v>1985.4567999999999</v>
      </c>
      <c r="J16" s="4">
        <f>F16*108%</f>
        <v>26803.666799999999</v>
      </c>
      <c r="K16" s="4">
        <f>J16*D16</f>
        <v>26803.666799999999</v>
      </c>
      <c r="L16" s="13"/>
      <c r="M16" s="21"/>
      <c r="N16" s="19"/>
      <c r="O16" s="18"/>
      <c r="P16" s="20"/>
    </row>
    <row r="17" spans="2:16" x14ac:dyDescent="0.25">
      <c r="B17" s="70" t="s">
        <v>10</v>
      </c>
      <c r="C17" s="70"/>
      <c r="D17" s="11">
        <f>SUM(D13:D16)</f>
        <v>20</v>
      </c>
      <c r="E17" s="70"/>
      <c r="F17" s="70"/>
      <c r="G17" s="33"/>
      <c r="H17" s="70"/>
      <c r="I17" s="70"/>
      <c r="J17" s="70"/>
      <c r="K17" s="33"/>
      <c r="L17" s="70"/>
      <c r="M17" s="70"/>
      <c r="N17" s="70"/>
      <c r="O17" s="70"/>
      <c r="P17" s="70"/>
    </row>
  </sheetData>
  <mergeCells count="21">
    <mergeCell ref="B17:C17"/>
    <mergeCell ref="E17:F17"/>
    <mergeCell ref="H17:J17"/>
    <mergeCell ref="L17:P17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P11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6"/>
  <sheetViews>
    <sheetView workbookViewId="0">
      <selection activeCell="I25" sqref="I25"/>
    </sheetView>
  </sheetViews>
  <sheetFormatPr defaultRowHeight="15" x14ac:dyDescent="0.25"/>
  <cols>
    <col min="5" max="5" width="16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13">
        <v>3</v>
      </c>
      <c r="D13" s="13">
        <v>6</v>
      </c>
      <c r="E13" s="15" t="s">
        <v>29</v>
      </c>
      <c r="F13" s="4">
        <v>12403.55</v>
      </c>
      <c r="G13" s="4">
        <f>F13*D13</f>
        <v>74421.299999999988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">
        <f>J13*D13</f>
        <v>80375.004000000001</v>
      </c>
      <c r="L13" s="21"/>
      <c r="M13" s="21"/>
      <c r="N13" s="22"/>
      <c r="O13" s="18"/>
      <c r="P13" s="20"/>
    </row>
    <row r="14" spans="2:16" ht="30" customHeight="1" x14ac:dyDescent="0.25">
      <c r="B14" s="11">
        <v>2</v>
      </c>
      <c r="C14" s="13">
        <v>4</v>
      </c>
      <c r="D14" s="13">
        <v>1</v>
      </c>
      <c r="E14" s="15" t="s">
        <v>28</v>
      </c>
      <c r="F14" s="4">
        <v>15529.94</v>
      </c>
      <c r="G14" s="4">
        <f>F14*D14</f>
        <v>15529.94</v>
      </c>
      <c r="H14" s="5">
        <f>800%/100</f>
        <v>0.08</v>
      </c>
      <c r="I14" s="4">
        <f>J14-F14</f>
        <v>1242.3952000000008</v>
      </c>
      <c r="J14" s="4">
        <f>F14*108%</f>
        <v>16772.335200000001</v>
      </c>
      <c r="K14" s="4">
        <f>J14*D14</f>
        <v>16772.335200000001</v>
      </c>
      <c r="L14" s="13"/>
      <c r="M14" s="21"/>
      <c r="N14" s="22"/>
      <c r="O14" s="24"/>
      <c r="P14" s="20"/>
    </row>
    <row r="15" spans="2:16" ht="30" customHeight="1" x14ac:dyDescent="0.25">
      <c r="B15" s="11">
        <v>3</v>
      </c>
      <c r="C15" s="13">
        <v>5</v>
      </c>
      <c r="D15" s="13">
        <v>2</v>
      </c>
      <c r="E15" s="15" t="s">
        <v>28</v>
      </c>
      <c r="F15" s="4">
        <v>18108.2</v>
      </c>
      <c r="G15" s="4">
        <f>F15*D15</f>
        <v>36216.400000000001</v>
      </c>
      <c r="H15" s="5">
        <f>800%/100</f>
        <v>0.08</v>
      </c>
      <c r="I15" s="4">
        <f>J15-F15</f>
        <v>1448.6560000000027</v>
      </c>
      <c r="J15" s="4">
        <f>F15*108%</f>
        <v>19556.856000000003</v>
      </c>
      <c r="K15" s="4">
        <f>J15*D15</f>
        <v>39113.712000000007</v>
      </c>
      <c r="L15" s="13"/>
      <c r="M15" s="13"/>
      <c r="N15" s="22"/>
      <c r="O15" s="24"/>
      <c r="P15" s="20"/>
    </row>
    <row r="16" spans="2:16" x14ac:dyDescent="0.25">
      <c r="B16" s="70" t="s">
        <v>10</v>
      </c>
      <c r="C16" s="70"/>
      <c r="D16" s="11">
        <f>SUM(D13:D15)</f>
        <v>9</v>
      </c>
      <c r="E16" s="70"/>
      <c r="F16" s="70"/>
      <c r="G16" s="33"/>
      <c r="H16" s="70"/>
      <c r="I16" s="70"/>
      <c r="J16" s="70"/>
      <c r="K16" s="33"/>
      <c r="L16" s="70"/>
      <c r="M16" s="70"/>
      <c r="N16" s="70"/>
      <c r="O16" s="70"/>
      <c r="P16" s="70"/>
    </row>
  </sheetData>
  <mergeCells count="21">
    <mergeCell ref="B16:C16"/>
    <mergeCell ref="E16:F16"/>
    <mergeCell ref="H16:J16"/>
    <mergeCell ref="L16:P16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P11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8"/>
  <sheetViews>
    <sheetView workbookViewId="0">
      <selection activeCell="B4" sqref="B4:P18"/>
    </sheetView>
  </sheetViews>
  <sheetFormatPr defaultRowHeight="15" x14ac:dyDescent="0.25"/>
  <cols>
    <col min="5" max="5" width="14.5703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13">
        <v>2</v>
      </c>
      <c r="D13" s="13">
        <v>1</v>
      </c>
      <c r="E13" s="15" t="s">
        <v>29</v>
      </c>
      <c r="F13" s="4">
        <v>8491.1299999999992</v>
      </c>
      <c r="G13" s="4">
        <f>F13*D13</f>
        <v>8491.1299999999992</v>
      </c>
      <c r="H13" s="5">
        <f>800%/100</f>
        <v>0.08</v>
      </c>
      <c r="I13" s="4">
        <f>J13-F13</f>
        <v>679.29039999999986</v>
      </c>
      <c r="J13" s="4">
        <f>F13*108%</f>
        <v>9170.4203999999991</v>
      </c>
      <c r="K13" s="4">
        <f>J13*D13</f>
        <v>9170.4203999999991</v>
      </c>
      <c r="L13" s="21"/>
      <c r="M13" s="21"/>
      <c r="N13" s="22"/>
      <c r="O13" s="18"/>
      <c r="P13" s="20"/>
    </row>
    <row r="14" spans="2:16" ht="30" customHeight="1" x14ac:dyDescent="0.25">
      <c r="B14" s="70">
        <v>2</v>
      </c>
      <c r="C14" s="73">
        <v>3</v>
      </c>
      <c r="D14" s="13">
        <v>7</v>
      </c>
      <c r="E14" s="15" t="s">
        <v>28</v>
      </c>
      <c r="F14" s="4">
        <v>12403.55</v>
      </c>
      <c r="G14" s="4">
        <f>F14*D14</f>
        <v>86824.849999999991</v>
      </c>
      <c r="H14" s="5">
        <f>800%/100</f>
        <v>0.08</v>
      </c>
      <c r="I14" s="4">
        <f>J14-F14</f>
        <v>992.28400000000147</v>
      </c>
      <c r="J14" s="4">
        <f>F14*108%</f>
        <v>13395.834000000001</v>
      </c>
      <c r="K14" s="4">
        <f>J14*D14</f>
        <v>93770.838000000003</v>
      </c>
      <c r="L14" s="21"/>
      <c r="M14" s="21"/>
      <c r="N14" s="22"/>
      <c r="O14" s="18"/>
      <c r="P14" s="20"/>
    </row>
    <row r="15" spans="2:16" ht="30" customHeight="1" x14ac:dyDescent="0.25">
      <c r="B15" s="70"/>
      <c r="C15" s="73"/>
      <c r="D15" s="13">
        <v>1</v>
      </c>
      <c r="E15" s="15" t="s">
        <v>31</v>
      </c>
      <c r="F15" s="4">
        <v>12403.55</v>
      </c>
      <c r="G15" s="4">
        <f>F15*D15</f>
        <v>12403.55</v>
      </c>
      <c r="H15" s="5">
        <f>2300%/100</f>
        <v>0.23</v>
      </c>
      <c r="I15" s="4">
        <f>J15-F15</f>
        <v>2852.816499999999</v>
      </c>
      <c r="J15" s="4">
        <f>F15*123%</f>
        <v>15256.366499999998</v>
      </c>
      <c r="K15" s="4">
        <f>J15*D15</f>
        <v>15256.366499999998</v>
      </c>
      <c r="L15" s="23"/>
      <c r="M15" s="13"/>
      <c r="N15" s="22"/>
      <c r="O15" s="18"/>
      <c r="P15" s="20"/>
    </row>
    <row r="16" spans="2:16" ht="30" customHeight="1" x14ac:dyDescent="0.25">
      <c r="B16" s="11">
        <v>3</v>
      </c>
      <c r="C16" s="13">
        <v>4</v>
      </c>
      <c r="D16" s="13">
        <v>3</v>
      </c>
      <c r="E16" s="15" t="s">
        <v>28</v>
      </c>
      <c r="F16" s="4">
        <v>18108.2</v>
      </c>
      <c r="G16" s="4">
        <f>F16*D16</f>
        <v>54324.600000000006</v>
      </c>
      <c r="H16" s="5">
        <f>800%/100</f>
        <v>0.08</v>
      </c>
      <c r="I16" s="4">
        <f>J16-F16</f>
        <v>1448.6560000000027</v>
      </c>
      <c r="J16" s="4">
        <f>F16*108%</f>
        <v>19556.856000000003</v>
      </c>
      <c r="K16" s="4">
        <f>J16*D16</f>
        <v>58670.568000000014</v>
      </c>
      <c r="L16" s="13"/>
      <c r="M16" s="13"/>
      <c r="N16" s="22"/>
      <c r="O16" s="24"/>
      <c r="P16" s="20"/>
    </row>
    <row r="17" spans="2:16" ht="30" customHeight="1" x14ac:dyDescent="0.25">
      <c r="B17" s="11">
        <v>4</v>
      </c>
      <c r="C17" s="13">
        <v>5</v>
      </c>
      <c r="D17" s="13">
        <v>2</v>
      </c>
      <c r="E17" s="15" t="s">
        <v>28</v>
      </c>
      <c r="F17" s="4">
        <v>18108.2</v>
      </c>
      <c r="G17" s="4">
        <f>F17*D17</f>
        <v>36216.400000000001</v>
      </c>
      <c r="H17" s="5">
        <f>800%/100</f>
        <v>0.08</v>
      </c>
      <c r="I17" s="4">
        <f>J17-F17</f>
        <v>1448.6560000000027</v>
      </c>
      <c r="J17" s="4">
        <f>F17*108%</f>
        <v>19556.856000000003</v>
      </c>
      <c r="K17" s="4">
        <f>J17*D17</f>
        <v>39113.712000000007</v>
      </c>
      <c r="L17" s="13"/>
      <c r="M17" s="21"/>
      <c r="N17" s="19"/>
      <c r="O17" s="18"/>
      <c r="P17" s="20"/>
    </row>
    <row r="18" spans="2:16" x14ac:dyDescent="0.25">
      <c r="B18" s="70" t="s">
        <v>10</v>
      </c>
      <c r="C18" s="70"/>
      <c r="D18" s="11">
        <f>SUM(D13:D17)</f>
        <v>14</v>
      </c>
      <c r="E18" s="70"/>
      <c r="F18" s="70"/>
      <c r="G18" s="33"/>
      <c r="H18" s="70"/>
      <c r="I18" s="70"/>
      <c r="J18" s="70"/>
      <c r="K18" s="33"/>
      <c r="L18" s="70"/>
      <c r="M18" s="70"/>
      <c r="N18" s="70"/>
      <c r="O18" s="70"/>
      <c r="P18" s="70"/>
    </row>
  </sheetData>
  <mergeCells count="23">
    <mergeCell ref="E11:E12"/>
    <mergeCell ref="B18:C18"/>
    <mergeCell ref="E18:F18"/>
    <mergeCell ref="H18:J18"/>
    <mergeCell ref="L18:P18"/>
    <mergeCell ref="C14:C15"/>
    <mergeCell ref="B14:B15"/>
    <mergeCell ref="F11:F12"/>
    <mergeCell ref="C9:O9"/>
    <mergeCell ref="B4:C4"/>
    <mergeCell ref="D4:F4"/>
    <mergeCell ref="B5:C5"/>
    <mergeCell ref="D5:M5"/>
    <mergeCell ref="C7:O7"/>
    <mergeCell ref="G11:G12"/>
    <mergeCell ref="H11:H12"/>
    <mergeCell ref="I11:I12"/>
    <mergeCell ref="J11:J12"/>
    <mergeCell ref="K11:K12"/>
    <mergeCell ref="L11:P11"/>
    <mergeCell ref="B11:B12"/>
    <mergeCell ref="C11:C12"/>
    <mergeCell ref="D11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S67"/>
  <sheetViews>
    <sheetView topLeftCell="A13" workbookViewId="0">
      <selection activeCell="B61" sqref="A61:N67"/>
    </sheetView>
  </sheetViews>
  <sheetFormatPr defaultRowHeight="15" x14ac:dyDescent="0.25"/>
  <cols>
    <col min="1" max="1" width="7.5703125" customWidth="1"/>
    <col min="2" max="2" width="14.28515625" customWidth="1"/>
    <col min="4" max="4" width="24.85546875" customWidth="1"/>
    <col min="5" max="6" width="14.85546875" customWidth="1"/>
    <col min="7" max="7" width="11.28515625" customWidth="1"/>
    <col min="8" max="9" width="15.42578125" customWidth="1"/>
    <col min="10" max="10" width="18.140625" customWidth="1"/>
    <col min="13" max="13" width="6.7109375" customWidth="1"/>
    <col min="14" max="14" width="7" customWidth="1"/>
    <col min="15" max="15" width="6.5703125" customWidth="1"/>
  </cols>
  <sheetData>
    <row r="8" spans="1:19" x14ac:dyDescent="0.25">
      <c r="A8" s="62"/>
      <c r="B8" s="62"/>
      <c r="C8" s="62"/>
      <c r="D8" s="62"/>
      <c r="E8" s="62"/>
      <c r="F8" s="7"/>
    </row>
    <row r="12" spans="1:19" x14ac:dyDescent="0.25">
      <c r="A12" s="62"/>
      <c r="B12" s="62"/>
      <c r="C12" s="63"/>
      <c r="D12" s="63"/>
      <c r="E12" s="63"/>
      <c r="F12" s="8"/>
    </row>
    <row r="13" spans="1:19" x14ac:dyDescent="0.25">
      <c r="A13" s="62" t="s">
        <v>0</v>
      </c>
      <c r="B13" s="62"/>
      <c r="C13" s="65" t="s">
        <v>26</v>
      </c>
      <c r="D13" s="63"/>
      <c r="E13" s="63"/>
      <c r="F13" s="8"/>
    </row>
    <row r="14" spans="1:19" x14ac:dyDescent="0.25">
      <c r="A14" s="62" t="s">
        <v>1</v>
      </c>
      <c r="B14" s="62"/>
      <c r="C14" s="63" t="s">
        <v>27</v>
      </c>
      <c r="D14" s="63"/>
      <c r="E14" s="63"/>
      <c r="F14" s="63"/>
      <c r="G14" s="63"/>
      <c r="H14" s="63"/>
      <c r="I14" s="63"/>
      <c r="J14" s="63"/>
      <c r="K14" s="63"/>
      <c r="L14" s="63"/>
    </row>
    <row r="16" spans="1:19" x14ac:dyDescent="0.25">
      <c r="B16" s="75" t="s">
        <v>24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6"/>
      <c r="P16" s="6"/>
      <c r="Q16" s="6"/>
      <c r="R16" s="6"/>
      <c r="S16" s="6"/>
    </row>
    <row r="18" spans="1:15" ht="44.25" customHeight="1" x14ac:dyDescent="0.25">
      <c r="B18" s="74" t="s">
        <v>25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20" spans="1:15" ht="30" customHeight="1" x14ac:dyDescent="0.25">
      <c r="A20" s="70" t="s">
        <v>2</v>
      </c>
      <c r="B20" s="71" t="s">
        <v>3</v>
      </c>
      <c r="C20" s="71" t="s">
        <v>4</v>
      </c>
      <c r="D20" s="72" t="s">
        <v>12</v>
      </c>
      <c r="E20" s="71" t="s">
        <v>5</v>
      </c>
      <c r="F20" s="71" t="s">
        <v>18</v>
      </c>
      <c r="G20" s="71" t="s">
        <v>6</v>
      </c>
      <c r="H20" s="71" t="s">
        <v>7</v>
      </c>
      <c r="I20" s="71" t="s">
        <v>19</v>
      </c>
      <c r="J20" s="71" t="s">
        <v>8</v>
      </c>
      <c r="K20" s="68" t="s">
        <v>9</v>
      </c>
      <c r="L20" s="69"/>
      <c r="M20" s="69"/>
      <c r="N20" s="69"/>
      <c r="O20" s="69"/>
    </row>
    <row r="21" spans="1:15" ht="30" customHeight="1" x14ac:dyDescent="0.25">
      <c r="A21" s="70"/>
      <c r="B21" s="72"/>
      <c r="C21" s="72"/>
      <c r="D21" s="76"/>
      <c r="E21" s="72"/>
      <c r="F21" s="72"/>
      <c r="G21" s="72"/>
      <c r="H21" s="72"/>
      <c r="I21" s="72"/>
      <c r="J21" s="72"/>
      <c r="K21" s="1" t="s">
        <v>20</v>
      </c>
      <c r="L21" s="2" t="s">
        <v>21</v>
      </c>
      <c r="M21" s="2" t="s">
        <v>22</v>
      </c>
      <c r="N21" s="2" t="s">
        <v>23</v>
      </c>
      <c r="O21" s="2" t="s">
        <v>11</v>
      </c>
    </row>
    <row r="22" spans="1:15" ht="30" customHeight="1" x14ac:dyDescent="0.25">
      <c r="A22" s="70">
        <v>1</v>
      </c>
      <c r="B22" s="73">
        <v>2</v>
      </c>
      <c r="C22" s="3">
        <v>8</v>
      </c>
      <c r="D22" s="15" t="s">
        <v>13</v>
      </c>
      <c r="E22" s="4">
        <v>8491.1299999999992</v>
      </c>
      <c r="F22" s="4">
        <f>E22*C22</f>
        <v>67929.039999999994</v>
      </c>
      <c r="G22" s="5">
        <f>800%/100</f>
        <v>0.08</v>
      </c>
      <c r="H22" s="4">
        <f t="shared" ref="H22:H38" si="0">I22-E22</f>
        <v>679.29039999999986</v>
      </c>
      <c r="I22" s="4">
        <f>E22*108%</f>
        <v>9170.4203999999991</v>
      </c>
      <c r="J22" s="4">
        <f>I22*C22</f>
        <v>73363.363199999993</v>
      </c>
      <c r="K22" s="21"/>
      <c r="L22" s="3"/>
      <c r="M22" s="19"/>
      <c r="N22" s="18"/>
      <c r="O22" s="20"/>
    </row>
    <row r="23" spans="1:15" ht="30" customHeight="1" x14ac:dyDescent="0.25">
      <c r="A23" s="70"/>
      <c r="B23" s="73"/>
      <c r="C23" s="3">
        <v>1</v>
      </c>
      <c r="D23" s="15" t="s">
        <v>14</v>
      </c>
      <c r="E23" s="4">
        <v>8491.1299999999992</v>
      </c>
      <c r="F23" s="4">
        <f t="shared" ref="F23:F38" si="1">E23*C23</f>
        <v>8491.1299999999992</v>
      </c>
      <c r="G23" s="5">
        <f>800%/100</f>
        <v>0.08</v>
      </c>
      <c r="H23" s="4">
        <f t="shared" si="0"/>
        <v>679.29039999999986</v>
      </c>
      <c r="I23" s="4">
        <f>E23*108%</f>
        <v>9170.4203999999991</v>
      </c>
      <c r="J23" s="4">
        <f t="shared" ref="J23:J38" si="2">I23*C23</f>
        <v>9170.4203999999991</v>
      </c>
      <c r="K23" s="21"/>
      <c r="L23" s="3"/>
      <c r="M23" s="19"/>
      <c r="N23" s="18"/>
      <c r="O23" s="20"/>
    </row>
    <row r="24" spans="1:15" ht="30" customHeight="1" x14ac:dyDescent="0.25">
      <c r="A24" s="70">
        <v>2</v>
      </c>
      <c r="B24" s="73">
        <v>3</v>
      </c>
      <c r="C24" s="3">
        <v>106</v>
      </c>
      <c r="D24" s="15" t="s">
        <v>13</v>
      </c>
      <c r="E24" s="4">
        <v>12403.55</v>
      </c>
      <c r="F24" s="4">
        <f t="shared" si="1"/>
        <v>1314776.2999999998</v>
      </c>
      <c r="G24" s="5">
        <f>800%/100</f>
        <v>0.08</v>
      </c>
      <c r="H24" s="4">
        <f t="shared" si="0"/>
        <v>992.28400000000147</v>
      </c>
      <c r="I24" s="4">
        <f>E24*108%</f>
        <v>13395.834000000001</v>
      </c>
      <c r="J24" s="4">
        <v>1419957.98</v>
      </c>
      <c r="K24" s="21"/>
      <c r="L24" s="21"/>
      <c r="M24" s="19"/>
      <c r="N24" s="18"/>
      <c r="O24" s="20"/>
    </row>
    <row r="25" spans="1:15" ht="30" customHeight="1" x14ac:dyDescent="0.25">
      <c r="A25" s="70"/>
      <c r="B25" s="73"/>
      <c r="C25" s="9">
        <v>2</v>
      </c>
      <c r="D25" s="15" t="s">
        <v>14</v>
      </c>
      <c r="E25" s="4">
        <v>12403.55</v>
      </c>
      <c r="F25" s="4">
        <f t="shared" si="1"/>
        <v>24807.1</v>
      </c>
      <c r="G25" s="5">
        <f>800%/100</f>
        <v>0.08</v>
      </c>
      <c r="H25" s="4">
        <f t="shared" si="0"/>
        <v>992.28400000000147</v>
      </c>
      <c r="I25" s="4">
        <f>E25*108%</f>
        <v>13395.834000000001</v>
      </c>
      <c r="J25" s="4">
        <v>26791.66</v>
      </c>
      <c r="K25" s="21"/>
      <c r="L25" s="9"/>
      <c r="M25" s="19"/>
      <c r="N25" s="18"/>
      <c r="O25" s="20"/>
    </row>
    <row r="26" spans="1:15" ht="30" customHeight="1" x14ac:dyDescent="0.25">
      <c r="A26" s="70"/>
      <c r="B26" s="73"/>
      <c r="C26" s="9">
        <v>3</v>
      </c>
      <c r="D26" s="15" t="s">
        <v>15</v>
      </c>
      <c r="E26" s="4">
        <v>12403.55</v>
      </c>
      <c r="F26" s="4">
        <f t="shared" si="1"/>
        <v>37210.649999999994</v>
      </c>
      <c r="G26" s="5">
        <f>2300%/100</f>
        <v>0.23</v>
      </c>
      <c r="H26" s="4">
        <f t="shared" si="0"/>
        <v>2852.8100000000013</v>
      </c>
      <c r="I26" s="4">
        <v>15256.36</v>
      </c>
      <c r="J26" s="4">
        <f t="shared" si="2"/>
        <v>45769.08</v>
      </c>
      <c r="K26" s="21"/>
      <c r="L26" s="9"/>
      <c r="M26" s="19"/>
      <c r="N26" s="18"/>
      <c r="O26" s="20"/>
    </row>
    <row r="27" spans="1:15" ht="30" customHeight="1" x14ac:dyDescent="0.25">
      <c r="A27" s="70"/>
      <c r="B27" s="73"/>
      <c r="C27" s="9">
        <v>1</v>
      </c>
      <c r="D27" s="15" t="s">
        <v>16</v>
      </c>
      <c r="E27" s="4">
        <v>12403.55</v>
      </c>
      <c r="F27" s="4">
        <f t="shared" si="1"/>
        <v>12403.55</v>
      </c>
      <c r="G27" s="5">
        <f>2300%/100</f>
        <v>0.23</v>
      </c>
      <c r="H27" s="4">
        <f t="shared" si="0"/>
        <v>2852.8100000000013</v>
      </c>
      <c r="I27" s="4">
        <v>15256.36</v>
      </c>
      <c r="J27" s="4">
        <f t="shared" si="2"/>
        <v>15256.36</v>
      </c>
      <c r="K27" s="21"/>
      <c r="L27" s="9"/>
      <c r="M27" s="19"/>
      <c r="N27" s="18"/>
      <c r="O27" s="20"/>
    </row>
    <row r="28" spans="1:15" ht="30" customHeight="1" x14ac:dyDescent="0.25">
      <c r="A28" s="70"/>
      <c r="B28" s="73"/>
      <c r="C28" s="3">
        <v>1</v>
      </c>
      <c r="D28" s="17" t="s">
        <v>17</v>
      </c>
      <c r="E28" s="4">
        <v>12403.55</v>
      </c>
      <c r="F28" s="4">
        <f t="shared" si="1"/>
        <v>12403.55</v>
      </c>
      <c r="G28" s="5">
        <f>2300%/100</f>
        <v>0.23</v>
      </c>
      <c r="H28" s="4">
        <f t="shared" si="0"/>
        <v>2852.8100000000013</v>
      </c>
      <c r="I28" s="4">
        <v>15256.36</v>
      </c>
      <c r="J28" s="4">
        <f t="shared" si="2"/>
        <v>15256.36</v>
      </c>
      <c r="K28" s="23"/>
      <c r="L28" s="3"/>
      <c r="M28" s="22"/>
      <c r="N28" s="18"/>
      <c r="O28" s="20"/>
    </row>
    <row r="29" spans="1:15" ht="30" customHeight="1" x14ac:dyDescent="0.25">
      <c r="A29" s="70">
        <v>3</v>
      </c>
      <c r="B29" s="73">
        <v>4</v>
      </c>
      <c r="C29" s="3">
        <v>43</v>
      </c>
      <c r="D29" s="15" t="s">
        <v>13</v>
      </c>
      <c r="E29" s="4">
        <v>15529.94</v>
      </c>
      <c r="F29" s="4">
        <f t="shared" si="1"/>
        <v>667787.42000000004</v>
      </c>
      <c r="G29" s="5">
        <f>800%/100</f>
        <v>0.08</v>
      </c>
      <c r="H29" s="4">
        <f t="shared" si="0"/>
        <v>1242.3952000000008</v>
      </c>
      <c r="I29" s="4">
        <f>E29*108%</f>
        <v>16772.335200000001</v>
      </c>
      <c r="J29" s="4">
        <v>721210.62</v>
      </c>
      <c r="K29" s="3"/>
      <c r="L29" s="21"/>
      <c r="M29" s="22"/>
      <c r="N29" s="24"/>
      <c r="O29" s="20"/>
    </row>
    <row r="30" spans="1:15" ht="30" customHeight="1" x14ac:dyDescent="0.25">
      <c r="A30" s="70"/>
      <c r="B30" s="73"/>
      <c r="C30" s="9">
        <v>1</v>
      </c>
      <c r="D30" s="15" t="s">
        <v>14</v>
      </c>
      <c r="E30" s="4">
        <v>15529.94</v>
      </c>
      <c r="F30" s="4">
        <f t="shared" si="1"/>
        <v>15529.94</v>
      </c>
      <c r="G30" s="5">
        <f>800%/100</f>
        <v>0.08</v>
      </c>
      <c r="H30" s="4">
        <f t="shared" si="0"/>
        <v>1242.3952000000008</v>
      </c>
      <c r="I30" s="4">
        <f>E30*108%</f>
        <v>16772.335200000001</v>
      </c>
      <c r="J30" s="4">
        <f t="shared" si="2"/>
        <v>16772.335200000001</v>
      </c>
      <c r="K30" s="9"/>
      <c r="L30" s="21"/>
      <c r="M30" s="19"/>
      <c r="N30" s="18"/>
      <c r="O30" s="20"/>
    </row>
    <row r="31" spans="1:15" ht="30" customHeight="1" x14ac:dyDescent="0.25">
      <c r="A31" s="70"/>
      <c r="B31" s="73"/>
      <c r="C31" s="3">
        <v>3</v>
      </c>
      <c r="D31" s="15" t="s">
        <v>15</v>
      </c>
      <c r="E31" s="4">
        <v>15529.94</v>
      </c>
      <c r="F31" s="4">
        <f t="shared" si="1"/>
        <v>46589.82</v>
      </c>
      <c r="G31" s="5">
        <f>2300%/100</f>
        <v>0.23</v>
      </c>
      <c r="H31" s="4">
        <f t="shared" si="0"/>
        <v>3571.886199999999</v>
      </c>
      <c r="I31" s="4">
        <f>E31*123%</f>
        <v>19101.8262</v>
      </c>
      <c r="J31" s="4">
        <v>57305.49</v>
      </c>
      <c r="K31" s="3"/>
      <c r="L31" s="21"/>
      <c r="M31" s="19"/>
      <c r="N31" s="18"/>
      <c r="O31" s="20"/>
    </row>
    <row r="32" spans="1:15" ht="30" customHeight="1" x14ac:dyDescent="0.25">
      <c r="A32" s="70">
        <v>4</v>
      </c>
      <c r="B32" s="73">
        <v>5</v>
      </c>
      <c r="C32" s="3">
        <v>32</v>
      </c>
      <c r="D32" s="15" t="s">
        <v>13</v>
      </c>
      <c r="E32" s="4">
        <v>18108.2</v>
      </c>
      <c r="F32" s="4">
        <f t="shared" si="1"/>
        <v>579462.40000000002</v>
      </c>
      <c r="G32" s="5">
        <f>800%/100</f>
        <v>0.08</v>
      </c>
      <c r="H32" s="4">
        <f t="shared" si="0"/>
        <v>1448.6560000000027</v>
      </c>
      <c r="I32" s="4">
        <f>E32*108%</f>
        <v>19556.856000000003</v>
      </c>
      <c r="J32" s="4">
        <v>625819.52</v>
      </c>
      <c r="K32" s="3"/>
      <c r="L32" s="3"/>
      <c r="M32" s="22"/>
      <c r="N32" s="24"/>
      <c r="O32" s="20"/>
    </row>
    <row r="33" spans="1:15" ht="30" customHeight="1" x14ac:dyDescent="0.25">
      <c r="A33" s="70"/>
      <c r="B33" s="73"/>
      <c r="C33" s="9">
        <v>3</v>
      </c>
      <c r="D33" s="15" t="s">
        <v>15</v>
      </c>
      <c r="E33" s="4">
        <v>18108.2</v>
      </c>
      <c r="F33" s="4">
        <f t="shared" si="1"/>
        <v>54324.600000000006</v>
      </c>
      <c r="G33" s="5">
        <f>2300%/100</f>
        <v>0.23</v>
      </c>
      <c r="H33" s="4">
        <f t="shared" si="0"/>
        <v>4164.880000000001</v>
      </c>
      <c r="I33" s="4">
        <v>22273.08</v>
      </c>
      <c r="J33" s="4">
        <f t="shared" si="2"/>
        <v>66819.240000000005</v>
      </c>
      <c r="K33" s="16"/>
      <c r="L33" s="21"/>
      <c r="M33" s="19"/>
      <c r="N33" s="18"/>
      <c r="O33" s="20"/>
    </row>
    <row r="34" spans="1:15" ht="30" customHeight="1" x14ac:dyDescent="0.25">
      <c r="A34" s="70"/>
      <c r="B34" s="73"/>
      <c r="C34" s="3">
        <v>1</v>
      </c>
      <c r="D34" s="15" t="s">
        <v>14</v>
      </c>
      <c r="E34" s="4">
        <v>18108.2</v>
      </c>
      <c r="F34" s="4">
        <f t="shared" si="1"/>
        <v>18108.2</v>
      </c>
      <c r="G34" s="5">
        <f>800%/100</f>
        <v>0.08</v>
      </c>
      <c r="H34" s="4">
        <f t="shared" si="0"/>
        <v>1448.6560000000027</v>
      </c>
      <c r="I34" s="4">
        <f>E34*108%</f>
        <v>19556.856000000003</v>
      </c>
      <c r="J34" s="4">
        <f t="shared" si="2"/>
        <v>19556.856000000003</v>
      </c>
      <c r="L34" s="21"/>
      <c r="M34" s="19"/>
      <c r="N34" s="18"/>
      <c r="O34" s="20"/>
    </row>
    <row r="35" spans="1:15" ht="30" customHeight="1" x14ac:dyDescent="0.25">
      <c r="A35" s="10">
        <v>5</v>
      </c>
      <c r="B35" s="9">
        <v>6</v>
      </c>
      <c r="C35" s="9">
        <v>3</v>
      </c>
      <c r="D35" s="15" t="s">
        <v>13</v>
      </c>
      <c r="E35" s="4">
        <v>21661.07</v>
      </c>
      <c r="F35" s="4">
        <f t="shared" si="1"/>
        <v>64983.21</v>
      </c>
      <c r="G35" s="5">
        <f>800%/100</f>
        <v>0.08</v>
      </c>
      <c r="H35" s="4">
        <f t="shared" si="0"/>
        <v>1732.880000000001</v>
      </c>
      <c r="I35" s="4">
        <v>23393.95</v>
      </c>
      <c r="J35" s="4">
        <f t="shared" si="2"/>
        <v>70181.850000000006</v>
      </c>
      <c r="K35" s="9"/>
      <c r="L35" s="21"/>
      <c r="M35" s="19"/>
      <c r="N35" s="18"/>
      <c r="O35" s="20"/>
    </row>
    <row r="36" spans="1:15" ht="30" customHeight="1" x14ac:dyDescent="0.25">
      <c r="A36" s="70">
        <v>6</v>
      </c>
      <c r="B36" s="73">
        <v>7</v>
      </c>
      <c r="C36" s="9">
        <v>3</v>
      </c>
      <c r="D36" s="15" t="s">
        <v>13</v>
      </c>
      <c r="E36" s="4">
        <v>24818.21</v>
      </c>
      <c r="F36" s="4">
        <f t="shared" si="1"/>
        <v>74454.63</v>
      </c>
      <c r="G36" s="5">
        <f>800%/100</f>
        <v>0.08</v>
      </c>
      <c r="H36" s="4">
        <f t="shared" si="0"/>
        <v>1985.4567999999999</v>
      </c>
      <c r="I36" s="4">
        <f>E36*108%</f>
        <v>26803.666799999999</v>
      </c>
      <c r="J36" s="4">
        <v>80411.009999999995</v>
      </c>
      <c r="K36" s="9"/>
      <c r="L36" s="21"/>
      <c r="M36" s="22"/>
      <c r="N36" s="18"/>
      <c r="O36" s="20"/>
    </row>
    <row r="37" spans="1:15" ht="30" customHeight="1" x14ac:dyDescent="0.25">
      <c r="A37" s="70"/>
      <c r="B37" s="73"/>
      <c r="C37" s="9">
        <v>1</v>
      </c>
      <c r="D37" s="15" t="s">
        <v>14</v>
      </c>
      <c r="E37" s="4">
        <v>24818.21</v>
      </c>
      <c r="F37" s="4">
        <f t="shared" si="1"/>
        <v>24818.21</v>
      </c>
      <c r="G37" s="5">
        <f>800%/100</f>
        <v>0.08</v>
      </c>
      <c r="H37" s="4">
        <f t="shared" si="0"/>
        <v>1985.4567999999999</v>
      </c>
      <c r="I37" s="4">
        <f>E37*108%</f>
        <v>26803.666799999999</v>
      </c>
      <c r="J37" s="4">
        <f t="shared" si="2"/>
        <v>26803.666799999999</v>
      </c>
      <c r="L37" s="21"/>
      <c r="M37" s="19"/>
      <c r="N37" s="18"/>
      <c r="O37" s="20"/>
    </row>
    <row r="38" spans="1:15" ht="30" customHeight="1" x14ac:dyDescent="0.25">
      <c r="A38" s="25">
        <v>7</v>
      </c>
      <c r="B38" s="26">
        <v>10</v>
      </c>
      <c r="C38" s="26">
        <v>1</v>
      </c>
      <c r="D38" s="27" t="s">
        <v>13</v>
      </c>
      <c r="E38" s="28">
        <v>31909.19</v>
      </c>
      <c r="F38" s="28">
        <f t="shared" si="1"/>
        <v>31909.19</v>
      </c>
      <c r="G38" s="29">
        <f>800%/100</f>
        <v>0.08</v>
      </c>
      <c r="H38" s="28">
        <f t="shared" si="0"/>
        <v>2552.7351999999992</v>
      </c>
      <c r="I38" s="28">
        <f>E38*108%</f>
        <v>34461.925199999998</v>
      </c>
      <c r="J38" s="28">
        <f t="shared" si="2"/>
        <v>34461.925199999998</v>
      </c>
      <c r="K38" s="26"/>
      <c r="L38" s="26"/>
      <c r="M38" s="30"/>
      <c r="N38" s="31"/>
      <c r="O38" s="32"/>
    </row>
    <row r="39" spans="1:15" ht="23.25" customHeight="1" x14ac:dyDescent="0.25">
      <c r="A39" s="70" t="s">
        <v>10</v>
      </c>
      <c r="B39" s="70"/>
      <c r="C39" s="10">
        <f>SUM(C22:C38)</f>
        <v>213</v>
      </c>
      <c r="D39" s="70"/>
      <c r="E39" s="70"/>
      <c r="F39" s="33">
        <v>3055988.86</v>
      </c>
      <c r="G39" s="70"/>
      <c r="H39" s="70"/>
      <c r="I39" s="70"/>
      <c r="J39" s="33">
        <v>3324907.75</v>
      </c>
      <c r="K39" s="70"/>
      <c r="L39" s="70"/>
      <c r="M39" s="70"/>
      <c r="N39" s="70"/>
      <c r="O39" s="70"/>
    </row>
    <row r="61" spans="1:14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x14ac:dyDescent="0.25">
      <c r="A64" s="64"/>
      <c r="B64" s="64"/>
      <c r="C64" s="57"/>
      <c r="D64" s="57"/>
      <c r="E64" s="64"/>
      <c r="F64" s="64"/>
      <c r="G64" s="64"/>
      <c r="H64" s="64"/>
      <c r="I64" s="64"/>
      <c r="J64" s="64"/>
      <c r="K64" s="57"/>
      <c r="L64" s="57"/>
      <c r="M64" s="57"/>
      <c r="N64" s="57"/>
    </row>
    <row r="65" spans="1:14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</sheetData>
  <mergeCells count="36">
    <mergeCell ref="E64:J64"/>
    <mergeCell ref="A64:B64"/>
    <mergeCell ref="K20:O20"/>
    <mergeCell ref="A20:A21"/>
    <mergeCell ref="B20:B21"/>
    <mergeCell ref="C20:C21"/>
    <mergeCell ref="E20:E21"/>
    <mergeCell ref="G20:G21"/>
    <mergeCell ref="H20:H21"/>
    <mergeCell ref="J20:J21"/>
    <mergeCell ref="A24:A28"/>
    <mergeCell ref="B24:B28"/>
    <mergeCell ref="A29:A31"/>
    <mergeCell ref="B29:B31"/>
    <mergeCell ref="A32:A34"/>
    <mergeCell ref="B32:B34"/>
    <mergeCell ref="A22:A23"/>
    <mergeCell ref="B22:B23"/>
    <mergeCell ref="B18:N18"/>
    <mergeCell ref="B16:N16"/>
    <mergeCell ref="F20:F21"/>
    <mergeCell ref="I20:I21"/>
    <mergeCell ref="D20:D21"/>
    <mergeCell ref="A8:E8"/>
    <mergeCell ref="A12:B12"/>
    <mergeCell ref="A13:B13"/>
    <mergeCell ref="A14:B14"/>
    <mergeCell ref="C12:E12"/>
    <mergeCell ref="C13:E13"/>
    <mergeCell ref="C14:L14"/>
    <mergeCell ref="A39:B39"/>
    <mergeCell ref="D39:E39"/>
    <mergeCell ref="G39:I39"/>
    <mergeCell ref="K39:O39"/>
    <mergeCell ref="A36:A37"/>
    <mergeCell ref="B36:B37"/>
  </mergeCells>
  <pageMargins left="0.7" right="0.7" top="0.75" bottom="0.75" header="0.3" footer="0.3"/>
  <pageSetup paperSize="9" scale="3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5"/>
  <sheetViews>
    <sheetView workbookViewId="0">
      <selection activeCell="B15" sqref="B15:C15"/>
    </sheetView>
  </sheetViews>
  <sheetFormatPr defaultRowHeight="15" x14ac:dyDescent="0.25"/>
  <cols>
    <col min="5" max="5" width="16.8554687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70">
        <v>1</v>
      </c>
      <c r="C12" s="73">
        <v>3</v>
      </c>
      <c r="D12" s="13">
        <v>4</v>
      </c>
      <c r="E12" s="15" t="s">
        <v>28</v>
      </c>
      <c r="F12" s="4">
        <v>12403.55</v>
      </c>
      <c r="G12" s="4">
        <f>F12*D12</f>
        <v>49614.2</v>
      </c>
      <c r="H12" s="5">
        <f>800%/100</f>
        <v>0.08</v>
      </c>
      <c r="I12" s="4">
        <f>J12-F12</f>
        <v>992.28400000000147</v>
      </c>
      <c r="J12" s="4">
        <f>F12*108%</f>
        <v>13395.834000000001</v>
      </c>
      <c r="K12" s="4">
        <f>J12*D12</f>
        <v>53583.336000000003</v>
      </c>
      <c r="L12" s="21"/>
      <c r="M12" s="21"/>
      <c r="N12" s="22"/>
      <c r="O12" s="18"/>
      <c r="P12" s="20"/>
    </row>
    <row r="13" spans="2:16" ht="30" customHeight="1" x14ac:dyDescent="0.25">
      <c r="B13" s="70"/>
      <c r="C13" s="73"/>
      <c r="D13" s="13">
        <v>1</v>
      </c>
      <c r="E13" s="15" t="s">
        <v>31</v>
      </c>
      <c r="F13" s="4">
        <v>12403.55</v>
      </c>
      <c r="G13" s="4">
        <f>F13*D13</f>
        <v>12403.55</v>
      </c>
      <c r="H13" s="5">
        <f>2300%/100</f>
        <v>0.23</v>
      </c>
      <c r="I13" s="4">
        <f>J13-F13</f>
        <v>2852.816499999999</v>
      </c>
      <c r="J13" s="4">
        <f>F13*123%</f>
        <v>15256.366499999998</v>
      </c>
      <c r="K13" s="4">
        <f>J13*D13</f>
        <v>15256.366499999998</v>
      </c>
      <c r="L13" s="23"/>
      <c r="M13" s="13"/>
      <c r="N13" s="22"/>
      <c r="O13" s="18"/>
      <c r="P13" s="20"/>
    </row>
    <row r="14" spans="2:16" ht="30" customHeight="1" x14ac:dyDescent="0.25">
      <c r="B14" s="11">
        <v>2</v>
      </c>
      <c r="C14" s="13">
        <v>5</v>
      </c>
      <c r="D14" s="13">
        <v>2</v>
      </c>
      <c r="E14" s="15" t="s">
        <v>28</v>
      </c>
      <c r="F14" s="4">
        <v>18108.2</v>
      </c>
      <c r="G14" s="4">
        <f>F14*D14</f>
        <v>36216.400000000001</v>
      </c>
      <c r="H14" s="5">
        <f>800%/100</f>
        <v>0.08</v>
      </c>
      <c r="I14" s="4">
        <f>J14-F14</f>
        <v>1448.6560000000027</v>
      </c>
      <c r="J14" s="4">
        <f>F14*108%</f>
        <v>19556.856000000003</v>
      </c>
      <c r="K14" s="4">
        <f>J14*D14</f>
        <v>39113.712000000007</v>
      </c>
      <c r="L14" s="13"/>
      <c r="M14" s="21"/>
      <c r="N14" s="19"/>
      <c r="O14" s="18"/>
      <c r="P14" s="20"/>
    </row>
    <row r="15" spans="2:16" x14ac:dyDescent="0.25">
      <c r="B15" s="70" t="s">
        <v>10</v>
      </c>
      <c r="C15" s="70"/>
      <c r="D15" s="11">
        <f>SUM(D12:D14)</f>
        <v>7</v>
      </c>
      <c r="E15" s="70"/>
      <c r="F15" s="70"/>
      <c r="G15" s="33"/>
      <c r="H15" s="70"/>
      <c r="I15" s="70"/>
      <c r="J15" s="70"/>
      <c r="K15" s="33"/>
      <c r="L15" s="70"/>
      <c r="M15" s="70"/>
      <c r="N15" s="70"/>
      <c r="O15" s="70"/>
      <c r="P15" s="70"/>
    </row>
  </sheetData>
  <mergeCells count="23">
    <mergeCell ref="B15:C15"/>
    <mergeCell ref="E15:F15"/>
    <mergeCell ref="H15:J15"/>
    <mergeCell ref="L15:P15"/>
    <mergeCell ref="H10:H11"/>
    <mergeCell ref="I10:I11"/>
    <mergeCell ref="J10:J11"/>
    <mergeCell ref="K10:K11"/>
    <mergeCell ref="L10:P10"/>
    <mergeCell ref="B12:B13"/>
    <mergeCell ref="C12:C13"/>
    <mergeCell ref="B10:B11"/>
    <mergeCell ref="C10:C11"/>
    <mergeCell ref="D10:D11"/>
    <mergeCell ref="E10:E11"/>
    <mergeCell ref="F10:F11"/>
    <mergeCell ref="G10:G11"/>
    <mergeCell ref="B3:C3"/>
    <mergeCell ref="D3:F3"/>
    <mergeCell ref="B4:C4"/>
    <mergeCell ref="D4:M4"/>
    <mergeCell ref="C6:O6"/>
    <mergeCell ref="C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"/>
  <sheetViews>
    <sheetView workbookViewId="0">
      <selection activeCell="J21" sqref="J21"/>
    </sheetView>
  </sheetViews>
  <sheetFormatPr defaultRowHeight="15" x14ac:dyDescent="0.25"/>
  <cols>
    <col min="5" max="5" width="16.42578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3</v>
      </c>
      <c r="D12" s="13">
        <v>5</v>
      </c>
      <c r="E12" s="15" t="s">
        <v>28</v>
      </c>
      <c r="F12" s="4">
        <v>12403.55</v>
      </c>
      <c r="G12" s="4">
        <f>F12*D12</f>
        <v>62017.75</v>
      </c>
      <c r="H12" s="5">
        <f>800%/100</f>
        <v>0.08</v>
      </c>
      <c r="I12" s="4">
        <f>J12-F12</f>
        <v>992.28400000000147</v>
      </c>
      <c r="J12" s="4">
        <f>F12*108%</f>
        <v>13395.834000000001</v>
      </c>
      <c r="K12" s="4">
        <f>J12*D12</f>
        <v>66979.17</v>
      </c>
      <c r="L12" s="21"/>
      <c r="M12" s="21"/>
      <c r="N12" s="22"/>
      <c r="O12" s="18"/>
      <c r="P12" s="20"/>
    </row>
    <row r="13" spans="2:16" x14ac:dyDescent="0.25">
      <c r="B13" s="70" t="s">
        <v>10</v>
      </c>
      <c r="C13" s="70"/>
      <c r="D13" s="11">
        <f>SUM(D12:D12)</f>
        <v>5</v>
      </c>
      <c r="E13" s="70"/>
      <c r="F13" s="70"/>
      <c r="G13" s="33"/>
      <c r="H13" s="70"/>
      <c r="I13" s="70"/>
      <c r="J13" s="70"/>
      <c r="K13" s="33"/>
      <c r="L13" s="70"/>
      <c r="M13" s="70"/>
      <c r="N13" s="70"/>
      <c r="O13" s="70"/>
      <c r="P13" s="70"/>
    </row>
  </sheetData>
  <mergeCells count="21">
    <mergeCell ref="B13:C13"/>
    <mergeCell ref="E13:F13"/>
    <mergeCell ref="H13:J13"/>
    <mergeCell ref="L13:P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P10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"/>
  <sheetViews>
    <sheetView workbookViewId="0">
      <selection activeCell="I22" sqref="I22"/>
    </sheetView>
  </sheetViews>
  <sheetFormatPr defaultRowHeight="15" x14ac:dyDescent="0.25"/>
  <cols>
    <col min="5" max="5" width="13.1406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4</v>
      </c>
      <c r="D12" s="13">
        <v>2</v>
      </c>
      <c r="E12" s="15" t="s">
        <v>28</v>
      </c>
      <c r="F12" s="4">
        <v>18108.2</v>
      </c>
      <c r="G12" s="4">
        <f>F12*D12</f>
        <v>36216.400000000001</v>
      </c>
      <c r="H12" s="5">
        <f>800%/100</f>
        <v>0.08</v>
      </c>
      <c r="I12" s="4">
        <f>J12-F12</f>
        <v>1448.6560000000027</v>
      </c>
      <c r="J12" s="4">
        <f>F12*108%</f>
        <v>19556.856000000003</v>
      </c>
      <c r="K12" s="4">
        <f>J12*D12</f>
        <v>39113.712000000007</v>
      </c>
      <c r="L12" s="13"/>
      <c r="M12" s="13"/>
      <c r="N12" s="22"/>
      <c r="O12" s="24"/>
      <c r="P12" s="20"/>
    </row>
    <row r="13" spans="2:16" x14ac:dyDescent="0.25">
      <c r="B13" s="70" t="s">
        <v>10</v>
      </c>
      <c r="C13" s="70"/>
      <c r="D13" s="11">
        <f>SUM(D12:D12)</f>
        <v>2</v>
      </c>
      <c r="E13" s="70"/>
      <c r="F13" s="70"/>
      <c r="G13" s="33"/>
      <c r="H13" s="70"/>
      <c r="I13" s="70"/>
      <c r="J13" s="70"/>
      <c r="K13" s="33"/>
      <c r="L13" s="70"/>
      <c r="M13" s="70"/>
      <c r="N13" s="70"/>
      <c r="O13" s="70"/>
      <c r="P13" s="70"/>
    </row>
  </sheetData>
  <mergeCells count="21">
    <mergeCell ref="B13:C13"/>
    <mergeCell ref="E13:F13"/>
    <mergeCell ref="H13:J13"/>
    <mergeCell ref="L13:P13"/>
    <mergeCell ref="H10:H11"/>
    <mergeCell ref="I10:I11"/>
    <mergeCell ref="J10:J11"/>
    <mergeCell ref="K10:K11"/>
    <mergeCell ref="L10:P10"/>
    <mergeCell ref="B10:B11"/>
    <mergeCell ref="C10:C11"/>
    <mergeCell ref="D10:D11"/>
    <mergeCell ref="E10:E11"/>
    <mergeCell ref="F10:F11"/>
    <mergeCell ref="G10:G11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6"/>
  <sheetViews>
    <sheetView workbookViewId="0">
      <selection activeCell="B3" sqref="B3:P16"/>
    </sheetView>
  </sheetViews>
  <sheetFormatPr defaultRowHeight="15" x14ac:dyDescent="0.25"/>
  <cols>
    <col min="5" max="5" width="18.710937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70">
        <v>1</v>
      </c>
      <c r="C12" s="73">
        <v>3</v>
      </c>
      <c r="D12" s="13">
        <v>7</v>
      </c>
      <c r="E12" s="15" t="s">
        <v>28</v>
      </c>
      <c r="F12" s="4">
        <v>12403.55</v>
      </c>
      <c r="G12" s="4">
        <f>F12*D12</f>
        <v>86824.849999999991</v>
      </c>
      <c r="H12" s="5">
        <f>800%/100</f>
        <v>0.08</v>
      </c>
      <c r="I12" s="4">
        <f>J12-F12</f>
        <v>992.28400000000147</v>
      </c>
      <c r="J12" s="4">
        <f>F12*108%</f>
        <v>13395.834000000001</v>
      </c>
      <c r="K12" s="4">
        <f>J12*D12</f>
        <v>93770.838000000003</v>
      </c>
      <c r="L12" s="21"/>
      <c r="M12" s="21"/>
      <c r="N12" s="22"/>
      <c r="O12" s="18"/>
      <c r="P12" s="20"/>
    </row>
    <row r="13" spans="2:16" ht="30" customHeight="1" x14ac:dyDescent="0.25">
      <c r="B13" s="70"/>
      <c r="C13" s="73"/>
      <c r="D13" s="13">
        <v>1</v>
      </c>
      <c r="E13" s="15" t="s">
        <v>31</v>
      </c>
      <c r="F13" s="4">
        <v>12403.55</v>
      </c>
      <c r="G13" s="4">
        <f>F13*D13</f>
        <v>12403.55</v>
      </c>
      <c r="H13" s="5">
        <f>2300%/100</f>
        <v>0.23</v>
      </c>
      <c r="I13" s="4">
        <f>J13-F13</f>
        <v>2852.816499999999</v>
      </c>
      <c r="J13" s="4">
        <f>F13*123%</f>
        <v>15256.366499999998</v>
      </c>
      <c r="K13" s="4">
        <f>J13*D13</f>
        <v>15256.366499999998</v>
      </c>
      <c r="L13" s="21"/>
      <c r="M13" s="13"/>
      <c r="N13" s="19"/>
      <c r="O13" s="18"/>
      <c r="P13" s="20"/>
    </row>
    <row r="14" spans="2:16" ht="30" customHeight="1" x14ac:dyDescent="0.25">
      <c r="B14" s="11">
        <v>2</v>
      </c>
      <c r="C14" s="13">
        <v>4</v>
      </c>
      <c r="D14" s="13">
        <v>2</v>
      </c>
      <c r="E14" s="15" t="s">
        <v>28</v>
      </c>
      <c r="F14" s="4">
        <v>15529.94</v>
      </c>
      <c r="G14" s="4">
        <f>F14*D14</f>
        <v>31059.88</v>
      </c>
      <c r="H14" s="5">
        <f>800%/100</f>
        <v>0.08</v>
      </c>
      <c r="I14" s="4">
        <f>J14-F14</f>
        <v>1242.3952000000008</v>
      </c>
      <c r="J14" s="4">
        <f>F14*108%</f>
        <v>16772.335200000001</v>
      </c>
      <c r="K14" s="4">
        <f>J14*D14</f>
        <v>33544.670400000003</v>
      </c>
      <c r="L14" s="13"/>
      <c r="M14" s="21"/>
      <c r="N14" s="22"/>
      <c r="O14" s="24"/>
      <c r="P14" s="20"/>
    </row>
    <row r="15" spans="2:16" ht="30" customHeight="1" x14ac:dyDescent="0.25">
      <c r="B15" s="11">
        <v>3</v>
      </c>
      <c r="C15" s="13">
        <v>5</v>
      </c>
      <c r="D15" s="13">
        <v>3</v>
      </c>
      <c r="E15" s="15" t="s">
        <v>29</v>
      </c>
      <c r="F15" s="4">
        <v>18108.2</v>
      </c>
      <c r="G15" s="4">
        <f>F15*D15</f>
        <v>54324.600000000006</v>
      </c>
      <c r="H15" s="5">
        <f>800%/100</f>
        <v>0.08</v>
      </c>
      <c r="I15" s="4">
        <f>J15-F15</f>
        <v>1448.6560000000027</v>
      </c>
      <c r="J15" s="4">
        <f>F15*108%</f>
        <v>19556.856000000003</v>
      </c>
      <c r="K15" s="4">
        <f>J15*D15</f>
        <v>58670.568000000014</v>
      </c>
      <c r="L15" s="13"/>
      <c r="M15" s="13"/>
      <c r="N15" s="22"/>
      <c r="O15" s="24"/>
      <c r="P15" s="20"/>
    </row>
    <row r="16" spans="2:16" ht="19.5" customHeight="1" x14ac:dyDescent="0.25">
      <c r="B16" s="70" t="s">
        <v>10</v>
      </c>
      <c r="C16" s="70"/>
      <c r="D16" s="11">
        <f>SUM(D12:D15)</f>
        <v>13</v>
      </c>
      <c r="E16" s="70"/>
      <c r="F16" s="70"/>
      <c r="G16" s="33"/>
      <c r="H16" s="70"/>
      <c r="I16" s="70"/>
      <c r="J16" s="70"/>
      <c r="K16" s="33"/>
      <c r="L16" s="70"/>
      <c r="M16" s="70"/>
      <c r="N16" s="70"/>
      <c r="O16" s="70"/>
      <c r="P16" s="70"/>
    </row>
  </sheetData>
  <mergeCells count="23">
    <mergeCell ref="B16:C16"/>
    <mergeCell ref="E16:F16"/>
    <mergeCell ref="H16:J16"/>
    <mergeCell ref="L16:P16"/>
    <mergeCell ref="B12:B13"/>
    <mergeCell ref="C12:C13"/>
    <mergeCell ref="B3:C3"/>
    <mergeCell ref="D3:F3"/>
    <mergeCell ref="B4:C4"/>
    <mergeCell ref="D4:M4"/>
    <mergeCell ref="C6:O6"/>
    <mergeCell ref="C8:O8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P10"/>
    <mergeCell ref="G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3"/>
  <sheetViews>
    <sheetView workbookViewId="0">
      <selection activeCell="F24" sqref="F24"/>
    </sheetView>
  </sheetViews>
  <sheetFormatPr defaultRowHeight="15" x14ac:dyDescent="0.25"/>
  <cols>
    <col min="5" max="5" width="18.5703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59"/>
      <c r="H3" s="60"/>
      <c r="I3" s="60"/>
      <c r="J3" s="60"/>
      <c r="K3" s="60"/>
      <c r="L3" s="60"/>
      <c r="M3" s="60"/>
      <c r="N3" s="60"/>
      <c r="O3" s="60"/>
      <c r="P3" s="60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  <c r="N4" s="60"/>
      <c r="O4" s="60"/>
      <c r="P4" s="60"/>
    </row>
    <row r="5" spans="2:16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x14ac:dyDescent="0.25">
      <c r="B6" s="60"/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7" spans="2:16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x14ac:dyDescent="0.25">
      <c r="B8" s="60"/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60"/>
    </row>
    <row r="9" spans="2:16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51" x14ac:dyDescent="0.25">
      <c r="B12" s="58">
        <v>1</v>
      </c>
      <c r="C12" s="61">
        <v>5</v>
      </c>
      <c r="D12" s="61">
        <v>1</v>
      </c>
      <c r="E12" s="15" t="s">
        <v>29</v>
      </c>
      <c r="F12" s="4">
        <v>18108.2</v>
      </c>
      <c r="G12" s="4">
        <f>F12*D12</f>
        <v>18108.2</v>
      </c>
      <c r="H12" s="5">
        <f>800%/100</f>
        <v>0.08</v>
      </c>
      <c r="I12" s="4">
        <f>J12-F12</f>
        <v>1448.6560000000027</v>
      </c>
      <c r="J12" s="4">
        <f>F12*108%</f>
        <v>19556.856000000003</v>
      </c>
      <c r="K12" s="4">
        <f>J12*D12</f>
        <v>19556.856000000003</v>
      </c>
      <c r="L12" s="61"/>
      <c r="M12" s="61"/>
      <c r="N12" s="22"/>
      <c r="O12" s="24"/>
      <c r="P12" s="20"/>
    </row>
    <row r="13" spans="2:16" x14ac:dyDescent="0.25">
      <c r="B13" s="70" t="s">
        <v>10</v>
      </c>
      <c r="C13" s="70"/>
      <c r="D13" s="58">
        <f>SUM(D12:D12)</f>
        <v>1</v>
      </c>
      <c r="E13" s="70"/>
      <c r="F13" s="70"/>
      <c r="G13" s="33"/>
      <c r="H13" s="70"/>
      <c r="I13" s="70"/>
      <c r="J13" s="70"/>
      <c r="K13" s="33"/>
      <c r="L13" s="70"/>
      <c r="M13" s="70"/>
      <c r="N13" s="70"/>
      <c r="O13" s="70"/>
      <c r="P13" s="70"/>
    </row>
  </sheetData>
  <mergeCells count="21">
    <mergeCell ref="B13:C13"/>
    <mergeCell ref="E13:F13"/>
    <mergeCell ref="H13:J13"/>
    <mergeCell ref="L13:P13"/>
    <mergeCell ref="H10:H11"/>
    <mergeCell ref="I10:I11"/>
    <mergeCell ref="J10:J11"/>
    <mergeCell ref="K10:K11"/>
    <mergeCell ref="L10:P10"/>
    <mergeCell ref="B10:B11"/>
    <mergeCell ref="C10:C11"/>
    <mergeCell ref="D10:D11"/>
    <mergeCell ref="E10:E11"/>
    <mergeCell ref="F10:F11"/>
    <mergeCell ref="G10:G11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7"/>
  <sheetViews>
    <sheetView workbookViewId="0">
      <selection activeCell="N20" sqref="N20"/>
    </sheetView>
  </sheetViews>
  <sheetFormatPr defaultRowHeight="15" x14ac:dyDescent="0.25"/>
  <cols>
    <col min="5" max="5" width="20.5703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4" spans="2:16" x14ac:dyDescent="0.25">
      <c r="B4" s="62" t="s">
        <v>0</v>
      </c>
      <c r="C4" s="62"/>
      <c r="D4" s="65" t="s">
        <v>26</v>
      </c>
      <c r="E4" s="63"/>
      <c r="F4" s="63"/>
      <c r="G4" s="14"/>
    </row>
    <row r="5" spans="2:16" x14ac:dyDescent="0.25">
      <c r="B5" s="62" t="s">
        <v>1</v>
      </c>
      <c r="C5" s="62"/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</row>
    <row r="7" spans="2:16" x14ac:dyDescent="0.25">
      <c r="C7" s="75" t="s">
        <v>24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"/>
    </row>
    <row r="9" spans="2:16" x14ac:dyDescent="0.25">
      <c r="C9" s="74" t="s">
        <v>25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2:16" x14ac:dyDescent="0.25">
      <c r="B11" s="70" t="s">
        <v>2</v>
      </c>
      <c r="C11" s="71" t="s">
        <v>3</v>
      </c>
      <c r="D11" s="71" t="s">
        <v>4</v>
      </c>
      <c r="E11" s="72" t="s">
        <v>12</v>
      </c>
      <c r="F11" s="71" t="s">
        <v>5</v>
      </c>
      <c r="G11" s="71" t="s">
        <v>18</v>
      </c>
      <c r="H11" s="71" t="s">
        <v>6</v>
      </c>
      <c r="I11" s="71" t="s">
        <v>7</v>
      </c>
      <c r="J11" s="71" t="s">
        <v>19</v>
      </c>
      <c r="K11" s="71" t="s">
        <v>8</v>
      </c>
      <c r="L11" s="68" t="s">
        <v>9</v>
      </c>
      <c r="M11" s="69"/>
      <c r="N11" s="69"/>
      <c r="O11" s="69"/>
      <c r="P11" s="69"/>
    </row>
    <row r="12" spans="2:16" x14ac:dyDescent="0.25">
      <c r="B12" s="70"/>
      <c r="C12" s="72"/>
      <c r="D12" s="72"/>
      <c r="E12" s="76"/>
      <c r="F12" s="72"/>
      <c r="G12" s="72"/>
      <c r="H12" s="72"/>
      <c r="I12" s="72"/>
      <c r="J12" s="72"/>
      <c r="K12" s="72"/>
      <c r="L12" s="1" t="s">
        <v>20</v>
      </c>
      <c r="M12" s="2" t="s">
        <v>21</v>
      </c>
      <c r="N12" s="2" t="s">
        <v>22</v>
      </c>
      <c r="O12" s="2" t="s">
        <v>23</v>
      </c>
      <c r="P12" s="2" t="s">
        <v>11</v>
      </c>
    </row>
    <row r="13" spans="2:16" ht="30" customHeight="1" x14ac:dyDescent="0.25">
      <c r="B13" s="11">
        <v>1</v>
      </c>
      <c r="C13" s="38">
        <v>2</v>
      </c>
      <c r="D13" s="40">
        <v>1</v>
      </c>
      <c r="E13" s="15" t="s">
        <v>28</v>
      </c>
      <c r="F13" s="41">
        <v>8491.1299999999992</v>
      </c>
      <c r="G13" s="41">
        <f>D13*F13</f>
        <v>8491.1299999999992</v>
      </c>
      <c r="H13" s="5">
        <f>800%/100</f>
        <v>0.08</v>
      </c>
      <c r="I13" s="41">
        <f>J13-F13</f>
        <v>679.29000000000087</v>
      </c>
      <c r="J13" s="41">
        <v>9170.42</v>
      </c>
      <c r="K13" s="41">
        <f>J13*D13</f>
        <v>9170.42</v>
      </c>
      <c r="L13" s="47"/>
      <c r="M13" s="39"/>
      <c r="N13" s="39"/>
      <c r="O13" s="39"/>
      <c r="P13" s="11"/>
    </row>
    <row r="14" spans="2:16" ht="30" customHeight="1" x14ac:dyDescent="0.25">
      <c r="B14" s="11">
        <v>2</v>
      </c>
      <c r="C14" s="13">
        <v>3</v>
      </c>
      <c r="D14" s="13">
        <v>12</v>
      </c>
      <c r="E14" s="15" t="s">
        <v>28</v>
      </c>
      <c r="F14" s="4">
        <v>12403.55</v>
      </c>
      <c r="G14" s="4">
        <f>F14*D14</f>
        <v>148842.59999999998</v>
      </c>
      <c r="H14" s="5">
        <f>800%/100</f>
        <v>0.08</v>
      </c>
      <c r="I14" s="4">
        <f>J14-F14</f>
        <v>992.28400000000147</v>
      </c>
      <c r="J14" s="4">
        <f>F14*108%</f>
        <v>13395.834000000001</v>
      </c>
      <c r="K14" s="41">
        <f>J14*D14</f>
        <v>160750.008</v>
      </c>
      <c r="L14" s="34"/>
      <c r="M14" s="34"/>
      <c r="N14" s="35"/>
      <c r="O14" s="36"/>
      <c r="P14" s="37"/>
    </row>
    <row r="15" spans="2:16" ht="30" customHeight="1" x14ac:dyDescent="0.25">
      <c r="B15" s="11">
        <v>3</v>
      </c>
      <c r="C15" s="13">
        <v>4</v>
      </c>
      <c r="D15" s="13">
        <v>3</v>
      </c>
      <c r="E15" s="15" t="s">
        <v>28</v>
      </c>
      <c r="F15" s="4">
        <v>15529.94</v>
      </c>
      <c r="G15" s="4">
        <f>F15*D15</f>
        <v>46589.82</v>
      </c>
      <c r="H15" s="5">
        <f>800%/100</f>
        <v>0.08</v>
      </c>
      <c r="I15" s="4">
        <f>J15-F15</f>
        <v>1242.3952000000008</v>
      </c>
      <c r="J15" s="4">
        <f>F15*108%</f>
        <v>16772.335200000001</v>
      </c>
      <c r="K15" s="41">
        <f>J15*D15</f>
        <v>50317.005600000004</v>
      </c>
      <c r="L15" s="13"/>
      <c r="M15" s="21"/>
      <c r="N15" s="22"/>
      <c r="O15" s="24"/>
      <c r="P15" s="20"/>
    </row>
    <row r="16" spans="2:16" ht="30" customHeight="1" x14ac:dyDescent="0.25">
      <c r="B16" s="11">
        <v>4</v>
      </c>
      <c r="C16" s="13">
        <v>5</v>
      </c>
      <c r="D16" s="13">
        <v>1</v>
      </c>
      <c r="E16" s="15" t="s">
        <v>29</v>
      </c>
      <c r="F16" s="4">
        <v>18108.2</v>
      </c>
      <c r="G16" s="4">
        <f>F16*D16</f>
        <v>18108.2</v>
      </c>
      <c r="H16" s="5">
        <f>800%/100</f>
        <v>0.08</v>
      </c>
      <c r="I16" s="4">
        <f>J16-F16</f>
        <v>1448.6560000000027</v>
      </c>
      <c r="J16" s="4">
        <f>F16*108%</f>
        <v>19556.856000000003</v>
      </c>
      <c r="K16" s="41">
        <f>J16*D16</f>
        <v>19556.856000000003</v>
      </c>
      <c r="L16" s="13"/>
      <c r="M16" s="13"/>
      <c r="N16" s="22"/>
      <c r="O16" s="24"/>
      <c r="P16" s="20"/>
    </row>
    <row r="17" spans="2:16" ht="18.75" customHeight="1" x14ac:dyDescent="0.25">
      <c r="B17" s="70" t="s">
        <v>10</v>
      </c>
      <c r="C17" s="70"/>
      <c r="D17" s="11">
        <f>SUM(D13:D16)</f>
        <v>17</v>
      </c>
      <c r="E17" s="70"/>
      <c r="F17" s="70"/>
      <c r="G17" s="33"/>
      <c r="H17" s="70"/>
      <c r="I17" s="70"/>
      <c r="J17" s="70"/>
      <c r="K17" s="33"/>
      <c r="L17" s="70"/>
      <c r="M17" s="70"/>
      <c r="N17" s="70"/>
      <c r="O17" s="70"/>
      <c r="P17" s="70"/>
    </row>
  </sheetData>
  <mergeCells count="21">
    <mergeCell ref="B17:C17"/>
    <mergeCell ref="E17:F17"/>
    <mergeCell ref="H17:J17"/>
    <mergeCell ref="L17:P17"/>
    <mergeCell ref="H11:H12"/>
    <mergeCell ref="I11:I12"/>
    <mergeCell ref="J11:J12"/>
    <mergeCell ref="K11:K12"/>
    <mergeCell ref="L11:P11"/>
    <mergeCell ref="B11:B12"/>
    <mergeCell ref="C11:C12"/>
    <mergeCell ref="D11:D12"/>
    <mergeCell ref="E11:E12"/>
    <mergeCell ref="F11:F12"/>
    <mergeCell ref="G11:G12"/>
    <mergeCell ref="C9:O9"/>
    <mergeCell ref="B4:C4"/>
    <mergeCell ref="D4:F4"/>
    <mergeCell ref="B5:C5"/>
    <mergeCell ref="D5:M5"/>
    <mergeCell ref="C7:O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7"/>
  <sheetViews>
    <sheetView workbookViewId="0">
      <selection activeCell="B13" sqref="B13:P14"/>
    </sheetView>
  </sheetViews>
  <sheetFormatPr defaultRowHeight="15" x14ac:dyDescent="0.25"/>
  <cols>
    <col min="5" max="5" width="18.1406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43">
        <v>1</v>
      </c>
      <c r="C12" s="13">
        <v>2</v>
      </c>
      <c r="D12" s="13">
        <v>2</v>
      </c>
      <c r="E12" s="15" t="s">
        <v>28</v>
      </c>
      <c r="F12" s="4">
        <v>8491.1299999999992</v>
      </c>
      <c r="G12" s="4">
        <f>F12*D12</f>
        <v>16982.259999999998</v>
      </c>
      <c r="H12" s="5">
        <f>800%/100</f>
        <v>0.08</v>
      </c>
      <c r="I12" s="4">
        <f>J12-F12</f>
        <v>679.29039999999986</v>
      </c>
      <c r="J12" s="4">
        <f>F12*108%</f>
        <v>9170.4203999999991</v>
      </c>
      <c r="K12" s="4">
        <f>J12*D12</f>
        <v>18340.840799999998</v>
      </c>
      <c r="L12" s="21"/>
      <c r="M12" s="13"/>
      <c r="N12" s="19"/>
      <c r="O12" s="18"/>
      <c r="P12" s="20"/>
    </row>
    <row r="13" spans="2:16" ht="30" customHeight="1" x14ac:dyDescent="0.25">
      <c r="B13" s="70">
        <v>2</v>
      </c>
      <c r="C13" s="73">
        <v>3</v>
      </c>
      <c r="D13" s="13">
        <v>6</v>
      </c>
      <c r="E13" s="15" t="s">
        <v>28</v>
      </c>
      <c r="F13" s="4">
        <v>12403.55</v>
      </c>
      <c r="G13" s="4">
        <f>F13*D13</f>
        <v>74421.299999999988</v>
      </c>
      <c r="H13" s="5">
        <f>800%/100</f>
        <v>0.08</v>
      </c>
      <c r="I13" s="4">
        <f>J13-F13</f>
        <v>992.28400000000147</v>
      </c>
      <c r="J13" s="4">
        <f>F13*108%</f>
        <v>13395.834000000001</v>
      </c>
      <c r="K13" s="4">
        <f>J13*D13</f>
        <v>80375.004000000001</v>
      </c>
      <c r="L13" s="21"/>
      <c r="M13" s="21"/>
      <c r="N13" s="22"/>
      <c r="O13" s="18"/>
      <c r="P13" s="20"/>
    </row>
    <row r="14" spans="2:16" ht="30" customHeight="1" x14ac:dyDescent="0.25">
      <c r="B14" s="70"/>
      <c r="C14" s="73"/>
      <c r="D14" s="13">
        <v>1</v>
      </c>
      <c r="E14" s="15" t="s">
        <v>31</v>
      </c>
      <c r="F14" s="4">
        <v>12403.55</v>
      </c>
      <c r="G14" s="4">
        <f>F14*D14</f>
        <v>12403.55</v>
      </c>
      <c r="H14" s="5">
        <f>2300%/100</f>
        <v>0.23</v>
      </c>
      <c r="I14" s="4">
        <f>J14-F14</f>
        <v>2852.8100000000013</v>
      </c>
      <c r="J14" s="4">
        <v>15256.36</v>
      </c>
      <c r="K14" s="4">
        <f>J14*D14</f>
        <v>15256.36</v>
      </c>
      <c r="L14" s="23"/>
      <c r="M14" s="13"/>
      <c r="N14" s="22"/>
      <c r="O14" s="18"/>
      <c r="P14" s="20"/>
    </row>
    <row r="15" spans="2:16" ht="30" customHeight="1" x14ac:dyDescent="0.25">
      <c r="B15" s="11">
        <v>3</v>
      </c>
      <c r="C15" s="13">
        <v>4</v>
      </c>
      <c r="D15" s="13">
        <v>6</v>
      </c>
      <c r="E15" s="15" t="s">
        <v>28</v>
      </c>
      <c r="F15" s="4">
        <v>15529.94</v>
      </c>
      <c r="G15" s="4">
        <f>F15*D15</f>
        <v>93179.64</v>
      </c>
      <c r="H15" s="5">
        <f>800%/100</f>
        <v>0.08</v>
      </c>
      <c r="I15" s="4">
        <f>J15-F15</f>
        <v>1242.3952000000008</v>
      </c>
      <c r="J15" s="4">
        <f>F15*108%</f>
        <v>16772.335200000001</v>
      </c>
      <c r="K15" s="4">
        <f>J15*D15</f>
        <v>100634.01120000001</v>
      </c>
      <c r="L15" s="13"/>
      <c r="M15" s="21"/>
      <c r="N15" s="22"/>
      <c r="O15" s="24"/>
      <c r="P15" s="20"/>
    </row>
    <row r="16" spans="2:16" ht="30" customHeight="1" x14ac:dyDescent="0.25">
      <c r="B16" s="11">
        <v>4</v>
      </c>
      <c r="C16" s="13">
        <v>5</v>
      </c>
      <c r="D16" s="13">
        <v>4</v>
      </c>
      <c r="E16" s="15" t="s">
        <v>28</v>
      </c>
      <c r="F16" s="4">
        <v>18108.2</v>
      </c>
      <c r="G16" s="4">
        <f>F16*D16</f>
        <v>72432.800000000003</v>
      </c>
      <c r="H16" s="5">
        <f>800%/100</f>
        <v>0.08</v>
      </c>
      <c r="I16" s="4">
        <f>J16-F16</f>
        <v>1448.6560000000027</v>
      </c>
      <c r="J16" s="4">
        <f>F16*108%</f>
        <v>19556.856000000003</v>
      </c>
      <c r="K16" s="4">
        <f>J16*D16</f>
        <v>78227.424000000014</v>
      </c>
      <c r="L16" s="13"/>
      <c r="M16" s="13"/>
      <c r="N16" s="22"/>
      <c r="O16" s="24"/>
      <c r="P16" s="20"/>
    </row>
    <row r="17" spans="2:16" x14ac:dyDescent="0.25">
      <c r="B17" s="77" t="s">
        <v>10</v>
      </c>
      <c r="C17" s="77"/>
      <c r="D17" s="12">
        <f>SUM(D12:D16)</f>
        <v>19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</sheetData>
  <mergeCells count="20">
    <mergeCell ref="B17:C17"/>
    <mergeCell ref="B13:B14"/>
    <mergeCell ref="C13:C14"/>
    <mergeCell ref="H10:H11"/>
    <mergeCell ref="I10:I11"/>
    <mergeCell ref="J10:J11"/>
    <mergeCell ref="K10:K11"/>
    <mergeCell ref="L10:P10"/>
    <mergeCell ref="B10:B11"/>
    <mergeCell ref="C10:C11"/>
    <mergeCell ref="D10:D11"/>
    <mergeCell ref="E10:E11"/>
    <mergeCell ref="F10:F11"/>
    <mergeCell ref="G10:G11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3"/>
  <sheetViews>
    <sheetView workbookViewId="0">
      <selection activeCell="C3" sqref="C3:Q13"/>
    </sheetView>
  </sheetViews>
  <sheetFormatPr defaultRowHeight="15" x14ac:dyDescent="0.25"/>
  <cols>
    <col min="6" max="6" width="19.42578125" customWidth="1"/>
    <col min="7" max="7" width="23" bestFit="1" customWidth="1"/>
    <col min="8" max="8" width="16.7109375" bestFit="1" customWidth="1"/>
    <col min="10" max="10" width="20.28515625" bestFit="1" customWidth="1"/>
    <col min="11" max="11" width="23.7109375" bestFit="1" customWidth="1"/>
    <col min="12" max="12" width="17.5703125" bestFit="1" customWidth="1"/>
  </cols>
  <sheetData>
    <row r="3" spans="3:17" x14ac:dyDescent="0.25">
      <c r="C3" s="62" t="s">
        <v>0</v>
      </c>
      <c r="D3" s="62"/>
      <c r="E3" s="65" t="s">
        <v>26</v>
      </c>
      <c r="F3" s="63"/>
      <c r="G3" s="63"/>
      <c r="H3" s="14"/>
    </row>
    <row r="4" spans="3:17" x14ac:dyDescent="0.25">
      <c r="C4" s="62" t="s">
        <v>1</v>
      </c>
      <c r="D4" s="62"/>
      <c r="E4" s="63" t="s">
        <v>27</v>
      </c>
      <c r="F4" s="63"/>
      <c r="G4" s="63"/>
      <c r="H4" s="63"/>
      <c r="I4" s="63"/>
      <c r="J4" s="63"/>
      <c r="K4" s="63"/>
      <c r="L4" s="63"/>
      <c r="M4" s="63"/>
      <c r="N4" s="63"/>
    </row>
    <row r="6" spans="3:17" x14ac:dyDescent="0.25">
      <c r="D6" s="75" t="s">
        <v>24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"/>
    </row>
    <row r="8" spans="3:17" x14ac:dyDescent="0.25">
      <c r="D8" s="74" t="s">
        <v>25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10" spans="3:17" x14ac:dyDescent="0.25">
      <c r="C10" s="70" t="s">
        <v>2</v>
      </c>
      <c r="D10" s="71" t="s">
        <v>3</v>
      </c>
      <c r="E10" s="71" t="s">
        <v>4</v>
      </c>
      <c r="F10" s="72" t="s">
        <v>12</v>
      </c>
      <c r="G10" s="71" t="s">
        <v>5</v>
      </c>
      <c r="H10" s="71" t="s">
        <v>18</v>
      </c>
      <c r="I10" s="71" t="s">
        <v>6</v>
      </c>
      <c r="J10" s="71" t="s">
        <v>7</v>
      </c>
      <c r="K10" s="71" t="s">
        <v>19</v>
      </c>
      <c r="L10" s="71" t="s">
        <v>8</v>
      </c>
      <c r="M10" s="68" t="s">
        <v>9</v>
      </c>
      <c r="N10" s="69"/>
      <c r="O10" s="69"/>
      <c r="P10" s="69"/>
      <c r="Q10" s="69"/>
    </row>
    <row r="11" spans="3:17" x14ac:dyDescent="0.25">
      <c r="C11" s="70"/>
      <c r="D11" s="72"/>
      <c r="E11" s="72"/>
      <c r="F11" s="76"/>
      <c r="G11" s="72"/>
      <c r="H11" s="72"/>
      <c r="I11" s="72"/>
      <c r="J11" s="72"/>
      <c r="K11" s="72"/>
      <c r="L11" s="72"/>
      <c r="M11" s="1" t="s">
        <v>20</v>
      </c>
      <c r="N11" s="2" t="s">
        <v>21</v>
      </c>
      <c r="O11" s="2" t="s">
        <v>22</v>
      </c>
      <c r="P11" s="2" t="s">
        <v>23</v>
      </c>
      <c r="Q11" s="2" t="s">
        <v>11</v>
      </c>
    </row>
    <row r="12" spans="3:17" ht="30" customHeight="1" x14ac:dyDescent="0.25">
      <c r="C12" s="11">
        <v>1</v>
      </c>
      <c r="D12" s="13">
        <v>5</v>
      </c>
      <c r="E12" s="13">
        <v>1</v>
      </c>
      <c r="F12" s="15" t="s">
        <v>29</v>
      </c>
      <c r="G12" s="4">
        <v>18108.2</v>
      </c>
      <c r="H12" s="4">
        <f>G12*E12</f>
        <v>18108.2</v>
      </c>
      <c r="I12" s="5">
        <f>800%/100</f>
        <v>0.08</v>
      </c>
      <c r="J12" s="4">
        <f>K12-G12</f>
        <v>1448.6560000000027</v>
      </c>
      <c r="K12" s="4">
        <f>G12*108%</f>
        <v>19556.856000000003</v>
      </c>
      <c r="L12" s="4">
        <f>K12*E12</f>
        <v>19556.856000000003</v>
      </c>
      <c r="M12" s="13"/>
      <c r="N12" s="13"/>
      <c r="O12" s="22"/>
      <c r="P12" s="24"/>
      <c r="Q12" s="20"/>
    </row>
    <row r="13" spans="3:17" x14ac:dyDescent="0.25">
      <c r="C13" s="70" t="s">
        <v>10</v>
      </c>
      <c r="D13" s="70"/>
      <c r="E13" s="11">
        <f>SUM(E12:E12)</f>
        <v>1</v>
      </c>
      <c r="F13" s="70"/>
      <c r="G13" s="70"/>
      <c r="H13" s="33"/>
      <c r="I13" s="70"/>
      <c r="J13" s="70"/>
      <c r="K13" s="70"/>
      <c r="L13" s="33"/>
      <c r="M13" s="70"/>
      <c r="N13" s="70"/>
      <c r="O13" s="70"/>
      <c r="P13" s="70"/>
      <c r="Q13" s="70"/>
    </row>
  </sheetData>
  <mergeCells count="21">
    <mergeCell ref="C13:D13"/>
    <mergeCell ref="F13:G13"/>
    <mergeCell ref="I13:K13"/>
    <mergeCell ref="M13:Q13"/>
    <mergeCell ref="I10:I11"/>
    <mergeCell ref="J10:J11"/>
    <mergeCell ref="K10:K11"/>
    <mergeCell ref="L10:L11"/>
    <mergeCell ref="M10:Q10"/>
    <mergeCell ref="C10:C11"/>
    <mergeCell ref="D10:D11"/>
    <mergeCell ref="E10:E11"/>
    <mergeCell ref="F10:F11"/>
    <mergeCell ref="G10:G11"/>
    <mergeCell ref="H10:H11"/>
    <mergeCell ref="D8:P8"/>
    <mergeCell ref="C3:D3"/>
    <mergeCell ref="E3:G3"/>
    <mergeCell ref="C4:D4"/>
    <mergeCell ref="E4:N4"/>
    <mergeCell ref="D6:P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5"/>
  <sheetViews>
    <sheetView topLeftCell="A3" workbookViewId="0">
      <selection activeCell="G22" sqref="G22"/>
    </sheetView>
  </sheetViews>
  <sheetFormatPr defaultRowHeight="15" x14ac:dyDescent="0.25"/>
  <cols>
    <col min="5" max="5" width="16.57031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3</v>
      </c>
      <c r="D12" s="13">
        <v>1</v>
      </c>
      <c r="E12" s="15" t="s">
        <v>28</v>
      </c>
      <c r="F12" s="4">
        <v>12403.55</v>
      </c>
      <c r="G12" s="4">
        <f>F12*D12</f>
        <v>12403.55</v>
      </c>
      <c r="H12" s="5">
        <f>800%/100</f>
        <v>0.08</v>
      </c>
      <c r="I12" s="4">
        <f>J12-F12</f>
        <v>992.28400000000147</v>
      </c>
      <c r="J12" s="4">
        <f>F12*108%</f>
        <v>13395.834000000001</v>
      </c>
      <c r="K12" s="4">
        <f>J12*D12</f>
        <v>13395.834000000001</v>
      </c>
      <c r="L12" s="21"/>
      <c r="M12" s="21"/>
      <c r="N12" s="22"/>
      <c r="O12" s="18"/>
      <c r="P12" s="20"/>
    </row>
    <row r="13" spans="2:16" ht="30" customHeight="1" x14ac:dyDescent="0.25">
      <c r="B13" s="11">
        <v>2</v>
      </c>
      <c r="C13" s="13">
        <v>5</v>
      </c>
      <c r="D13" s="13">
        <v>2</v>
      </c>
      <c r="E13" s="15" t="s">
        <v>28</v>
      </c>
      <c r="F13" s="4">
        <v>18108.2</v>
      </c>
      <c r="G13" s="4">
        <f>F13*D13</f>
        <v>36216.400000000001</v>
      </c>
      <c r="H13" s="5">
        <f>800%/100</f>
        <v>0.08</v>
      </c>
      <c r="I13" s="4">
        <f>J13-F13</f>
        <v>1448.6560000000027</v>
      </c>
      <c r="J13" s="4">
        <f>F13*108%</f>
        <v>19556.856000000003</v>
      </c>
      <c r="K13" s="4">
        <f>J13*D13</f>
        <v>39113.712000000007</v>
      </c>
      <c r="L13" s="13"/>
      <c r="M13" s="13"/>
      <c r="N13" s="22"/>
      <c r="O13" s="24"/>
      <c r="P13" s="20"/>
    </row>
    <row r="14" spans="2:16" ht="30" customHeight="1" x14ac:dyDescent="0.25">
      <c r="B14" s="11">
        <v>3</v>
      </c>
      <c r="C14" s="13">
        <v>7</v>
      </c>
      <c r="D14" s="13">
        <v>1</v>
      </c>
      <c r="E14" s="15" t="s">
        <v>28</v>
      </c>
      <c r="F14" s="4">
        <v>24818.21</v>
      </c>
      <c r="G14" s="4">
        <f>F14*D14</f>
        <v>24818.21</v>
      </c>
      <c r="H14" s="5">
        <f>800%/100</f>
        <v>0.08</v>
      </c>
      <c r="I14" s="4">
        <f>J14-F14</f>
        <v>1985.4567999999999</v>
      </c>
      <c r="J14" s="4">
        <f>F14*108%</f>
        <v>26803.666799999999</v>
      </c>
      <c r="K14" s="4">
        <f>J14*D14</f>
        <v>26803.666799999999</v>
      </c>
      <c r="L14" s="13"/>
      <c r="M14" s="21"/>
      <c r="N14" s="22"/>
      <c r="O14" s="18"/>
      <c r="P14" s="20"/>
    </row>
    <row r="15" spans="2:16" x14ac:dyDescent="0.25">
      <c r="B15" s="70" t="s">
        <v>10</v>
      </c>
      <c r="C15" s="70"/>
      <c r="D15" s="11">
        <f>SUM(D12:D14)</f>
        <v>4</v>
      </c>
      <c r="E15" s="70"/>
      <c r="F15" s="70"/>
      <c r="G15" s="33"/>
      <c r="H15" s="70"/>
      <c r="I15" s="70"/>
      <c r="J15" s="70"/>
      <c r="K15" s="33"/>
      <c r="L15" s="70"/>
      <c r="M15" s="70"/>
      <c r="N15" s="70"/>
      <c r="O15" s="70"/>
      <c r="P15" s="70"/>
    </row>
  </sheetData>
  <mergeCells count="21">
    <mergeCell ref="B15:C15"/>
    <mergeCell ref="E15:F15"/>
    <mergeCell ref="H15:J15"/>
    <mergeCell ref="L15:P15"/>
    <mergeCell ref="H10:H11"/>
    <mergeCell ref="I10:I11"/>
    <mergeCell ref="J10:J11"/>
    <mergeCell ref="K10:K11"/>
    <mergeCell ref="L10:P10"/>
    <mergeCell ref="B10:B11"/>
    <mergeCell ref="C10:C11"/>
    <mergeCell ref="D10:D11"/>
    <mergeCell ref="E10:E11"/>
    <mergeCell ref="F10:F11"/>
    <mergeCell ref="G10:G11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9"/>
  <sheetViews>
    <sheetView workbookViewId="0">
      <selection activeCell="J28" sqref="J28"/>
    </sheetView>
  </sheetViews>
  <sheetFormatPr defaultRowHeight="15" x14ac:dyDescent="0.25"/>
  <cols>
    <col min="5" max="5" width="17.28515625" customWidth="1"/>
    <col min="6" max="6" width="23" bestFit="1" customWidth="1"/>
    <col min="7" max="7" width="16.7109375" bestFit="1" customWidth="1"/>
    <col min="9" max="9" width="20.28515625" bestFit="1" customWidth="1"/>
    <col min="10" max="10" width="23.7109375" bestFit="1" customWidth="1"/>
    <col min="11" max="11" width="17.5703125" bestFit="1" customWidth="1"/>
  </cols>
  <sheetData>
    <row r="3" spans="2:16" x14ac:dyDescent="0.25">
      <c r="B3" s="62" t="s">
        <v>0</v>
      </c>
      <c r="C3" s="62"/>
      <c r="D3" s="65" t="s">
        <v>26</v>
      </c>
      <c r="E3" s="63"/>
      <c r="F3" s="63"/>
      <c r="G3" s="14"/>
    </row>
    <row r="4" spans="2:16" x14ac:dyDescent="0.25">
      <c r="B4" s="62" t="s">
        <v>1</v>
      </c>
      <c r="C4" s="62"/>
      <c r="D4" s="63" t="s">
        <v>27</v>
      </c>
      <c r="E4" s="63"/>
      <c r="F4" s="63"/>
      <c r="G4" s="63"/>
      <c r="H4" s="63"/>
      <c r="I4" s="63"/>
      <c r="J4" s="63"/>
      <c r="K4" s="63"/>
      <c r="L4" s="63"/>
      <c r="M4" s="63"/>
    </row>
    <row r="6" spans="2:16" x14ac:dyDescent="0.25">
      <c r="C6" s="75" t="s">
        <v>24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6"/>
    </row>
    <row r="8" spans="2:16" x14ac:dyDescent="0.25">
      <c r="C8" s="74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10" spans="2:16" x14ac:dyDescent="0.25">
      <c r="B10" s="70" t="s">
        <v>2</v>
      </c>
      <c r="C10" s="71" t="s">
        <v>3</v>
      </c>
      <c r="D10" s="71" t="s">
        <v>4</v>
      </c>
      <c r="E10" s="72" t="s">
        <v>12</v>
      </c>
      <c r="F10" s="71" t="s">
        <v>5</v>
      </c>
      <c r="G10" s="71" t="s">
        <v>18</v>
      </c>
      <c r="H10" s="71" t="s">
        <v>6</v>
      </c>
      <c r="I10" s="71" t="s">
        <v>7</v>
      </c>
      <c r="J10" s="71" t="s">
        <v>19</v>
      </c>
      <c r="K10" s="71" t="s">
        <v>8</v>
      </c>
      <c r="L10" s="68" t="s">
        <v>9</v>
      </c>
      <c r="M10" s="69"/>
      <c r="N10" s="69"/>
      <c r="O10" s="69"/>
      <c r="P10" s="69"/>
    </row>
    <row r="11" spans="2:16" x14ac:dyDescent="0.25">
      <c r="B11" s="70"/>
      <c r="C11" s="72"/>
      <c r="D11" s="72"/>
      <c r="E11" s="76"/>
      <c r="F11" s="72"/>
      <c r="G11" s="72"/>
      <c r="H11" s="72"/>
      <c r="I11" s="72"/>
      <c r="J11" s="72"/>
      <c r="K11" s="72"/>
      <c r="L11" s="1" t="s">
        <v>20</v>
      </c>
      <c r="M11" s="2" t="s">
        <v>21</v>
      </c>
      <c r="N11" s="2" t="s">
        <v>22</v>
      </c>
      <c r="O11" s="2" t="s">
        <v>23</v>
      </c>
      <c r="P11" s="2" t="s">
        <v>11</v>
      </c>
    </row>
    <row r="12" spans="2:16" ht="30" customHeight="1" x14ac:dyDescent="0.25">
      <c r="B12" s="11">
        <v>1</v>
      </c>
      <c r="C12" s="13">
        <v>2</v>
      </c>
      <c r="D12" s="13">
        <v>4</v>
      </c>
      <c r="E12" s="15" t="s">
        <v>28</v>
      </c>
      <c r="F12" s="4">
        <v>8491.1299999999992</v>
      </c>
      <c r="G12" s="4">
        <f t="shared" ref="G12:G18" si="0">F12*D12</f>
        <v>33964.519999999997</v>
      </c>
      <c r="H12" s="5">
        <f t="shared" ref="H12:H18" si="1">800%/100</f>
        <v>0.08</v>
      </c>
      <c r="I12" s="4">
        <f t="shared" ref="I12:I18" si="2">J12-F12</f>
        <v>679.29039999999986</v>
      </c>
      <c r="J12" s="4">
        <f>F12*108%</f>
        <v>9170.4203999999991</v>
      </c>
      <c r="K12" s="4">
        <f t="shared" ref="K12:K18" si="3">J12*D12</f>
        <v>36681.681599999996</v>
      </c>
      <c r="L12" s="21"/>
      <c r="M12" s="13"/>
      <c r="N12" s="19"/>
      <c r="O12" s="18"/>
      <c r="P12" s="20"/>
    </row>
    <row r="13" spans="2:16" ht="30" customHeight="1" x14ac:dyDescent="0.25">
      <c r="B13" s="11">
        <v>2</v>
      </c>
      <c r="C13" s="13">
        <v>3</v>
      </c>
      <c r="D13" s="13">
        <v>26</v>
      </c>
      <c r="E13" s="15" t="s">
        <v>29</v>
      </c>
      <c r="F13" s="4">
        <v>12403.55</v>
      </c>
      <c r="G13" s="4">
        <f t="shared" si="0"/>
        <v>322492.3</v>
      </c>
      <c r="H13" s="5">
        <f t="shared" si="1"/>
        <v>0.08</v>
      </c>
      <c r="I13" s="4">
        <f t="shared" si="2"/>
        <v>992.28400000000147</v>
      </c>
      <c r="J13" s="4">
        <f>F13*108%</f>
        <v>13395.834000000001</v>
      </c>
      <c r="K13" s="4">
        <f t="shared" si="3"/>
        <v>348291.68400000001</v>
      </c>
      <c r="L13" s="21"/>
      <c r="M13" s="21"/>
      <c r="N13" s="22"/>
      <c r="O13" s="18"/>
      <c r="P13" s="20"/>
    </row>
    <row r="14" spans="2:16" ht="30" customHeight="1" x14ac:dyDescent="0.25">
      <c r="B14" s="11">
        <v>3</v>
      </c>
      <c r="C14" s="13">
        <v>4</v>
      </c>
      <c r="D14" s="13">
        <v>11</v>
      </c>
      <c r="E14" s="15" t="s">
        <v>28</v>
      </c>
      <c r="F14" s="4">
        <v>15529.94</v>
      </c>
      <c r="G14" s="4">
        <f t="shared" si="0"/>
        <v>170829.34</v>
      </c>
      <c r="H14" s="5">
        <f t="shared" si="1"/>
        <v>0.08</v>
      </c>
      <c r="I14" s="4">
        <f t="shared" si="2"/>
        <v>1242.3952000000008</v>
      </c>
      <c r="J14" s="4">
        <f>F14*108%</f>
        <v>16772.335200000001</v>
      </c>
      <c r="K14" s="4">
        <f t="shared" si="3"/>
        <v>184495.68720000001</v>
      </c>
      <c r="L14" s="13"/>
      <c r="M14" s="21"/>
      <c r="N14" s="22"/>
      <c r="O14" s="24"/>
      <c r="P14" s="20"/>
    </row>
    <row r="15" spans="2:16" ht="30" customHeight="1" x14ac:dyDescent="0.25">
      <c r="B15" s="11">
        <v>4</v>
      </c>
      <c r="C15" s="13">
        <v>5</v>
      </c>
      <c r="D15" s="13">
        <v>8</v>
      </c>
      <c r="E15" s="15" t="s">
        <v>28</v>
      </c>
      <c r="F15" s="4">
        <v>18108.2</v>
      </c>
      <c r="G15" s="4">
        <f t="shared" si="0"/>
        <v>144865.60000000001</v>
      </c>
      <c r="H15" s="5">
        <f t="shared" si="1"/>
        <v>0.08</v>
      </c>
      <c r="I15" s="4">
        <f t="shared" si="2"/>
        <v>1448.6560000000027</v>
      </c>
      <c r="J15" s="4">
        <f>F15*108%</f>
        <v>19556.856000000003</v>
      </c>
      <c r="K15" s="4">
        <f t="shared" si="3"/>
        <v>156454.84800000003</v>
      </c>
      <c r="L15" s="13"/>
      <c r="M15" s="13"/>
      <c r="N15" s="22"/>
      <c r="O15" s="24"/>
      <c r="P15" s="20"/>
    </row>
    <row r="16" spans="2:16" ht="30" customHeight="1" x14ac:dyDescent="0.25">
      <c r="B16" s="11">
        <v>5</v>
      </c>
      <c r="C16" s="13">
        <v>6</v>
      </c>
      <c r="D16" s="13">
        <v>3</v>
      </c>
      <c r="E16" s="15" t="s">
        <v>30</v>
      </c>
      <c r="F16" s="4">
        <v>21661.07</v>
      </c>
      <c r="G16" s="4">
        <f t="shared" si="0"/>
        <v>64983.21</v>
      </c>
      <c r="H16" s="5">
        <f t="shared" si="1"/>
        <v>0.08</v>
      </c>
      <c r="I16" s="4">
        <f t="shared" si="2"/>
        <v>1732.880000000001</v>
      </c>
      <c r="J16" s="4">
        <v>23393.95</v>
      </c>
      <c r="K16" s="4">
        <f t="shared" si="3"/>
        <v>70181.850000000006</v>
      </c>
      <c r="L16" s="13"/>
      <c r="M16" s="21"/>
      <c r="N16" s="19"/>
      <c r="O16" s="18"/>
      <c r="P16" s="20"/>
    </row>
    <row r="17" spans="2:16" ht="30" customHeight="1" x14ac:dyDescent="0.25">
      <c r="B17" s="11">
        <v>6</v>
      </c>
      <c r="C17" s="13">
        <v>7</v>
      </c>
      <c r="D17" s="13">
        <v>1</v>
      </c>
      <c r="E17" s="15" t="s">
        <v>28</v>
      </c>
      <c r="F17" s="4">
        <v>24818.21</v>
      </c>
      <c r="G17" s="4">
        <f t="shared" si="0"/>
        <v>24818.21</v>
      </c>
      <c r="H17" s="5">
        <f t="shared" si="1"/>
        <v>0.08</v>
      </c>
      <c r="I17" s="4">
        <f t="shared" si="2"/>
        <v>1985.4567999999999</v>
      </c>
      <c r="J17" s="4">
        <f>F17*108%</f>
        <v>26803.666799999999</v>
      </c>
      <c r="K17" s="4">
        <f t="shared" si="3"/>
        <v>26803.666799999999</v>
      </c>
      <c r="L17" s="13"/>
      <c r="M17" s="21"/>
      <c r="N17" s="19"/>
      <c r="O17" s="18"/>
      <c r="P17" s="20"/>
    </row>
    <row r="18" spans="2:16" ht="30" customHeight="1" x14ac:dyDescent="0.25">
      <c r="B18" s="11">
        <v>7</v>
      </c>
      <c r="C18" s="13">
        <v>10</v>
      </c>
      <c r="D18" s="13">
        <v>1</v>
      </c>
      <c r="E18" s="15" t="s">
        <v>28</v>
      </c>
      <c r="F18" s="28">
        <v>31909.19</v>
      </c>
      <c r="G18" s="28">
        <f t="shared" si="0"/>
        <v>31909.19</v>
      </c>
      <c r="H18" s="29">
        <f t="shared" si="1"/>
        <v>0.08</v>
      </c>
      <c r="I18" s="28">
        <f t="shared" si="2"/>
        <v>2552.7351999999992</v>
      </c>
      <c r="J18" s="28">
        <f>F18*108%</f>
        <v>34461.925199999998</v>
      </c>
      <c r="K18" s="28">
        <f t="shared" si="3"/>
        <v>34461.925199999998</v>
      </c>
      <c r="L18" s="13"/>
      <c r="M18" s="21"/>
      <c r="N18" s="22"/>
      <c r="O18" s="18"/>
      <c r="P18" s="20"/>
    </row>
    <row r="19" spans="2:16" x14ac:dyDescent="0.25">
      <c r="B19" s="70" t="s">
        <v>10</v>
      </c>
      <c r="C19" s="70"/>
      <c r="D19" s="11">
        <f>SUM(D12:D18)</f>
        <v>54</v>
      </c>
      <c r="E19" s="70"/>
      <c r="F19" s="70"/>
      <c r="G19" s="33"/>
      <c r="H19" s="70"/>
      <c r="I19" s="70"/>
      <c r="J19" s="70"/>
      <c r="K19" s="33"/>
      <c r="L19" s="70"/>
      <c r="M19" s="70"/>
      <c r="N19" s="70"/>
      <c r="O19" s="70"/>
      <c r="P19" s="70"/>
    </row>
  </sheetData>
  <mergeCells count="21">
    <mergeCell ref="B19:C19"/>
    <mergeCell ref="E19:F19"/>
    <mergeCell ref="H19:J19"/>
    <mergeCell ref="L19:P19"/>
    <mergeCell ref="H10:H11"/>
    <mergeCell ref="I10:I11"/>
    <mergeCell ref="J10:J11"/>
    <mergeCell ref="K10:K11"/>
    <mergeCell ref="L10:P10"/>
    <mergeCell ref="B10:B11"/>
    <mergeCell ref="C10:C11"/>
    <mergeCell ref="D10:D11"/>
    <mergeCell ref="E10:E11"/>
    <mergeCell ref="F10:F11"/>
    <mergeCell ref="G10:G11"/>
    <mergeCell ref="C8:O8"/>
    <mergeCell ref="B3:C3"/>
    <mergeCell ref="D3:F3"/>
    <mergeCell ref="B4:C4"/>
    <mergeCell ref="D4:M4"/>
    <mergeCell ref="C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Arkusz1</vt:lpstr>
      <vt:lpstr>Podsumowanie</vt:lpstr>
      <vt:lpstr>Abramowice Prywatne</vt:lpstr>
      <vt:lpstr>Abramowice Kościelne</vt:lpstr>
      <vt:lpstr>Ćmiłów</vt:lpstr>
      <vt:lpstr>Dominów</vt:lpstr>
      <vt:lpstr>Głusk</vt:lpstr>
      <vt:lpstr>Głuszczyzna</vt:lpstr>
      <vt:lpstr>Kalinówka</vt:lpstr>
      <vt:lpstr>Kazimierzówka</vt:lpstr>
      <vt:lpstr>Klinówka</vt:lpstr>
      <vt:lpstr>Kliny</vt:lpstr>
      <vt:lpstr>Kolonia Prawiedniki</vt:lpstr>
      <vt:lpstr>Majdan Mętowski</vt:lpstr>
      <vt:lpstr>Mętów</vt:lpstr>
      <vt:lpstr>Nowiny</vt:lpstr>
      <vt:lpstr>Prawiedniki</vt:lpstr>
      <vt:lpstr>Prawiedniki Kolonia</vt:lpstr>
      <vt:lpstr>Wilczepole</vt:lpstr>
      <vt:lpstr>Wilczepole Kolonia</vt:lpstr>
      <vt:lpstr>Wólka Abramowicka</vt:lpstr>
      <vt:lpstr>Żabia Wola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p.kapustka</dc:creator>
  <cp:lastModifiedBy>Małgorzata Lenart</cp:lastModifiedBy>
  <cp:lastPrinted>2019-12-16T12:41:20Z</cp:lastPrinted>
  <dcterms:created xsi:type="dcterms:W3CDTF">2019-05-10T06:42:29Z</dcterms:created>
  <dcterms:modified xsi:type="dcterms:W3CDTF">2019-12-16T14:41:25Z</dcterms:modified>
</cp:coreProperties>
</file>